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5D67CD91-1F54-4888-BACA-34DCF5273F09}" xr6:coauthVersionLast="43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пасп." sheetId="1" r:id="rId1"/>
    <sheet name="План реализ." sheetId="1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2" i="12" l="1"/>
  <c r="E82" i="12"/>
  <c r="E76" i="12"/>
  <c r="E75" i="12"/>
  <c r="E106" i="12"/>
  <c r="E11" i="12"/>
  <c r="F283" i="12"/>
  <c r="E70" i="12" l="1"/>
  <c r="E88" i="12" l="1"/>
  <c r="E90" i="12"/>
  <c r="E93" i="12"/>
  <c r="K23" i="12" l="1"/>
  <c r="J23" i="12"/>
  <c r="I23" i="12"/>
  <c r="H23" i="12"/>
  <c r="G23" i="12"/>
  <c r="K24" i="12"/>
  <c r="J24" i="12"/>
  <c r="I24" i="12"/>
  <c r="H24" i="12"/>
  <c r="G24" i="12"/>
  <c r="K25" i="12"/>
  <c r="J25" i="12"/>
  <c r="I25" i="12"/>
  <c r="H25" i="12"/>
  <c r="G25" i="12"/>
  <c r="K26" i="12"/>
  <c r="J26" i="12"/>
  <c r="I26" i="12"/>
  <c r="H26" i="12"/>
  <c r="G26" i="12"/>
  <c r="K27" i="12"/>
  <c r="J27" i="12"/>
  <c r="I27" i="12"/>
  <c r="H27" i="12"/>
  <c r="G27" i="12"/>
  <c r="F29" i="12"/>
  <c r="F30" i="12"/>
  <c r="F31" i="12"/>
  <c r="F32" i="12"/>
  <c r="F33" i="12"/>
  <c r="F27" i="12" s="1"/>
  <c r="H35" i="12"/>
  <c r="K28" i="12"/>
  <c r="J28" i="12"/>
  <c r="I28" i="12"/>
  <c r="H28" i="12"/>
  <c r="G28" i="12"/>
  <c r="I22" i="12" l="1"/>
  <c r="F28" i="12"/>
  <c r="F25" i="12"/>
  <c r="K22" i="12"/>
  <c r="F26" i="12"/>
  <c r="H22" i="12"/>
  <c r="J22" i="12"/>
  <c r="G22" i="12"/>
  <c r="F24" i="12"/>
  <c r="F23" i="12"/>
  <c r="G39" i="12"/>
  <c r="F22" i="12" l="1"/>
  <c r="E40" i="12"/>
  <c r="H40" i="12"/>
  <c r="G40" i="12"/>
  <c r="F41" i="12"/>
  <c r="F42" i="12"/>
  <c r="F195" i="12" l="1"/>
  <c r="G72" i="12"/>
  <c r="H72" i="12"/>
  <c r="I72" i="12"/>
  <c r="J72" i="12"/>
  <c r="K72" i="12"/>
  <c r="G73" i="12"/>
  <c r="H73" i="12"/>
  <c r="I73" i="12"/>
  <c r="J73" i="12"/>
  <c r="K73" i="12"/>
  <c r="G74" i="12"/>
  <c r="H74" i="12"/>
  <c r="I74" i="12"/>
  <c r="J74" i="12"/>
  <c r="K74" i="12"/>
  <c r="G75" i="12"/>
  <c r="H75" i="12"/>
  <c r="I75" i="12"/>
  <c r="J75" i="12"/>
  <c r="K75" i="12"/>
  <c r="H71" i="12"/>
  <c r="I71" i="12"/>
  <c r="J71" i="12"/>
  <c r="K71" i="12"/>
  <c r="G71" i="12"/>
  <c r="F81" i="12"/>
  <c r="F80" i="12"/>
  <c r="F79" i="12"/>
  <c r="F78" i="12"/>
  <c r="F77" i="12"/>
  <c r="K76" i="12"/>
  <c r="J76" i="12"/>
  <c r="I76" i="12"/>
  <c r="H76" i="12"/>
  <c r="G76" i="12"/>
  <c r="E285" i="12"/>
  <c r="E147" i="12"/>
  <c r="E142" i="12" s="1"/>
  <c r="E177" i="12"/>
  <c r="E232" i="12"/>
  <c r="E173" i="12"/>
  <c r="E174" i="12"/>
  <c r="E175" i="12"/>
  <c r="E176" i="12"/>
  <c r="E255" i="12"/>
  <c r="E252" i="12"/>
  <c r="E253" i="12"/>
  <c r="E254" i="12"/>
  <c r="E282" i="12"/>
  <c r="G177" i="12"/>
  <c r="K232" i="12"/>
  <c r="J232" i="12"/>
  <c r="I232" i="12"/>
  <c r="H232" i="12"/>
  <c r="G232" i="12"/>
  <c r="F233" i="12"/>
  <c r="F234" i="12"/>
  <c r="F235" i="12"/>
  <c r="F236" i="12"/>
  <c r="F237" i="12"/>
  <c r="G64" i="12"/>
  <c r="G190" i="12"/>
  <c r="F309" i="12"/>
  <c r="F308" i="12"/>
  <c r="F307" i="12"/>
  <c r="F306" i="12"/>
  <c r="F305" i="12"/>
  <c r="K304" i="12"/>
  <c r="J304" i="12"/>
  <c r="I304" i="12"/>
  <c r="H304" i="12"/>
  <c r="G304" i="12"/>
  <c r="E304" i="12"/>
  <c r="F303" i="12"/>
  <c r="F302" i="12"/>
  <c r="F301" i="12"/>
  <c r="F300" i="12"/>
  <c r="F299" i="12"/>
  <c r="K298" i="12"/>
  <c r="J298" i="12"/>
  <c r="I298" i="12"/>
  <c r="H298" i="12"/>
  <c r="G298" i="12"/>
  <c r="E298" i="12"/>
  <c r="F297" i="12"/>
  <c r="F296" i="12"/>
  <c r="F295" i="12"/>
  <c r="F294" i="12"/>
  <c r="F293" i="12"/>
  <c r="K292" i="12"/>
  <c r="J292" i="12"/>
  <c r="I292" i="12"/>
  <c r="H292" i="12"/>
  <c r="G292" i="12"/>
  <c r="E292" i="12"/>
  <c r="F291" i="12"/>
  <c r="F290" i="12"/>
  <c r="F289" i="12"/>
  <c r="F288" i="12"/>
  <c r="F287" i="12"/>
  <c r="K286" i="12"/>
  <c r="J286" i="12"/>
  <c r="I286" i="12"/>
  <c r="H286" i="12"/>
  <c r="G286" i="12"/>
  <c r="E286" i="12"/>
  <c r="K285" i="12"/>
  <c r="J285" i="12"/>
  <c r="I285" i="12"/>
  <c r="H285" i="12"/>
  <c r="G285" i="12"/>
  <c r="K284" i="12"/>
  <c r="J284" i="12"/>
  <c r="I284" i="12"/>
  <c r="H284" i="12"/>
  <c r="G284" i="12"/>
  <c r="E284" i="12"/>
  <c r="K283" i="12"/>
  <c r="J283" i="12"/>
  <c r="I283" i="12"/>
  <c r="H283" i="12"/>
  <c r="G283" i="12"/>
  <c r="E283" i="12"/>
  <c r="K282" i="12"/>
  <c r="J282" i="12"/>
  <c r="I282" i="12"/>
  <c r="H282" i="12"/>
  <c r="G282" i="12"/>
  <c r="K281" i="12"/>
  <c r="J281" i="12"/>
  <c r="I281" i="12"/>
  <c r="H281" i="12"/>
  <c r="G281" i="12"/>
  <c r="F279" i="12"/>
  <c r="F278" i="12"/>
  <c r="F277" i="12"/>
  <c r="F276" i="12"/>
  <c r="F275" i="12"/>
  <c r="K274" i="12"/>
  <c r="J274" i="12"/>
  <c r="I274" i="12"/>
  <c r="H274" i="12"/>
  <c r="G274" i="12"/>
  <c r="E274" i="12"/>
  <c r="F273" i="12"/>
  <c r="F272" i="12"/>
  <c r="F271" i="12"/>
  <c r="F270" i="12"/>
  <c r="F269" i="12"/>
  <c r="K268" i="12"/>
  <c r="J268" i="12"/>
  <c r="I268" i="12"/>
  <c r="H268" i="12"/>
  <c r="G268" i="12"/>
  <c r="E268" i="12"/>
  <c r="F267" i="12"/>
  <c r="F266" i="12"/>
  <c r="F265" i="12"/>
  <c r="F264" i="12"/>
  <c r="F263" i="12"/>
  <c r="K262" i="12"/>
  <c r="J262" i="12"/>
  <c r="I262" i="12"/>
  <c r="H262" i="12"/>
  <c r="G262" i="12"/>
  <c r="E262" i="12"/>
  <c r="F261" i="12"/>
  <c r="F260" i="12"/>
  <c r="F259" i="12"/>
  <c r="F258" i="12"/>
  <c r="F257" i="12"/>
  <c r="K256" i="12"/>
  <c r="J256" i="12"/>
  <c r="I256" i="12"/>
  <c r="H256" i="12"/>
  <c r="G256" i="12"/>
  <c r="E256" i="12"/>
  <c r="K255" i="12"/>
  <c r="J255" i="12"/>
  <c r="I255" i="12"/>
  <c r="H255" i="12"/>
  <c r="G255" i="12"/>
  <c r="K254" i="12"/>
  <c r="J254" i="12"/>
  <c r="I254" i="12"/>
  <c r="H254" i="12"/>
  <c r="G254" i="12"/>
  <c r="K253" i="12"/>
  <c r="J253" i="12"/>
  <c r="I253" i="12"/>
  <c r="H253" i="12"/>
  <c r="G253" i="12"/>
  <c r="K252" i="12"/>
  <c r="J252" i="12"/>
  <c r="I252" i="12"/>
  <c r="H252" i="12"/>
  <c r="G252" i="12"/>
  <c r="K251" i="12"/>
  <c r="J251" i="12"/>
  <c r="I251" i="12"/>
  <c r="H251" i="12"/>
  <c r="G251" i="12"/>
  <c r="E251" i="12"/>
  <c r="F249" i="12"/>
  <c r="F248" i="12"/>
  <c r="F247" i="12"/>
  <c r="F246" i="12"/>
  <c r="F245" i="12"/>
  <c r="K244" i="12"/>
  <c r="J244" i="12"/>
  <c r="I244" i="12"/>
  <c r="H244" i="12"/>
  <c r="G244" i="12"/>
  <c r="E244" i="12"/>
  <c r="F243" i="12"/>
  <c r="F242" i="12"/>
  <c r="F241" i="12"/>
  <c r="F240" i="12"/>
  <c r="F239" i="12"/>
  <c r="K238" i="12"/>
  <c r="J238" i="12"/>
  <c r="I238" i="12"/>
  <c r="H238" i="12"/>
  <c r="G238" i="12"/>
  <c r="E238" i="12"/>
  <c r="F231" i="12"/>
  <c r="F230" i="12"/>
  <c r="F229" i="12"/>
  <c r="F228" i="12"/>
  <c r="F227" i="12"/>
  <c r="K226" i="12"/>
  <c r="J226" i="12"/>
  <c r="I226" i="12"/>
  <c r="H226" i="12"/>
  <c r="G226" i="12"/>
  <c r="E226" i="12"/>
  <c r="F225" i="12"/>
  <c r="F224" i="12"/>
  <c r="F223" i="12"/>
  <c r="F222" i="12"/>
  <c r="F221" i="12"/>
  <c r="K220" i="12"/>
  <c r="J220" i="12"/>
  <c r="I220" i="12"/>
  <c r="H220" i="12"/>
  <c r="G220" i="12"/>
  <c r="E220" i="12"/>
  <c r="F219" i="12"/>
  <c r="F218" i="12"/>
  <c r="F217" i="12"/>
  <c r="F216" i="12"/>
  <c r="F215" i="12"/>
  <c r="K214" i="12"/>
  <c r="J214" i="12"/>
  <c r="I214" i="12"/>
  <c r="H214" i="12"/>
  <c r="G214" i="12"/>
  <c r="E214" i="12"/>
  <c r="F213" i="12"/>
  <c r="F212" i="12"/>
  <c r="F211" i="12"/>
  <c r="F210" i="12"/>
  <c r="F209" i="12"/>
  <c r="K208" i="12"/>
  <c r="J208" i="12"/>
  <c r="I208" i="12"/>
  <c r="H208" i="12"/>
  <c r="G208" i="12"/>
  <c r="E208" i="12"/>
  <c r="F207" i="12"/>
  <c r="F206" i="12"/>
  <c r="F205" i="12"/>
  <c r="F204" i="12"/>
  <c r="F203" i="12"/>
  <c r="K202" i="12"/>
  <c r="J202" i="12"/>
  <c r="I202" i="12"/>
  <c r="H202" i="12"/>
  <c r="G202" i="12"/>
  <c r="E202" i="12"/>
  <c r="F201" i="12"/>
  <c r="F200" i="12"/>
  <c r="F199" i="12"/>
  <c r="F198" i="12"/>
  <c r="F197" i="12"/>
  <c r="K196" i="12"/>
  <c r="J196" i="12"/>
  <c r="I196" i="12"/>
  <c r="H196" i="12"/>
  <c r="G196" i="12"/>
  <c r="E196" i="12"/>
  <c r="F194" i="12"/>
  <c r="F193" i="12"/>
  <c r="F192" i="12"/>
  <c r="F191" i="12"/>
  <c r="K190" i="12"/>
  <c r="J190" i="12"/>
  <c r="I190" i="12"/>
  <c r="H190" i="12"/>
  <c r="E190" i="12"/>
  <c r="F189" i="12"/>
  <c r="F188" i="12"/>
  <c r="F187" i="12"/>
  <c r="F186" i="12"/>
  <c r="F185" i="12"/>
  <c r="K184" i="12"/>
  <c r="J184" i="12"/>
  <c r="I184" i="12"/>
  <c r="H184" i="12"/>
  <c r="G184" i="12"/>
  <c r="E184" i="12"/>
  <c r="F183" i="12"/>
  <c r="F182" i="12"/>
  <c r="F181" i="12"/>
  <c r="F180" i="12"/>
  <c r="F179" i="12"/>
  <c r="K178" i="12"/>
  <c r="J178" i="12"/>
  <c r="I178" i="12"/>
  <c r="H178" i="12"/>
  <c r="G178" i="12"/>
  <c r="E178" i="12"/>
  <c r="K177" i="12"/>
  <c r="J177" i="12"/>
  <c r="I177" i="12"/>
  <c r="H177" i="12"/>
  <c r="K176" i="12"/>
  <c r="J176" i="12"/>
  <c r="I176" i="12"/>
  <c r="H176" i="12"/>
  <c r="G176" i="12"/>
  <c r="K175" i="12"/>
  <c r="J175" i="12"/>
  <c r="I175" i="12"/>
  <c r="H175" i="12"/>
  <c r="G175" i="12"/>
  <c r="K174" i="12"/>
  <c r="J174" i="12"/>
  <c r="I174" i="12"/>
  <c r="H174" i="12"/>
  <c r="G174" i="12"/>
  <c r="K173" i="12"/>
  <c r="J173" i="12"/>
  <c r="I173" i="12"/>
  <c r="H173" i="12"/>
  <c r="G173" i="12"/>
  <c r="F171" i="12"/>
  <c r="F170" i="12"/>
  <c r="F169" i="12"/>
  <c r="F168" i="12"/>
  <c r="F167" i="12"/>
  <c r="K166" i="12"/>
  <c r="J166" i="12"/>
  <c r="I166" i="12"/>
  <c r="H166" i="12"/>
  <c r="G166" i="12"/>
  <c r="E166" i="12"/>
  <c r="F165" i="12"/>
  <c r="F164" i="12"/>
  <c r="F163" i="12"/>
  <c r="F162" i="12"/>
  <c r="F161" i="12"/>
  <c r="K160" i="12"/>
  <c r="J160" i="12"/>
  <c r="I160" i="12"/>
  <c r="H160" i="12"/>
  <c r="G160" i="12"/>
  <c r="E160" i="12"/>
  <c r="F159" i="12"/>
  <c r="F158" i="12"/>
  <c r="F157" i="12"/>
  <c r="F156" i="12"/>
  <c r="F155" i="12"/>
  <c r="K154" i="12"/>
  <c r="J154" i="12"/>
  <c r="I154" i="12"/>
  <c r="H154" i="12"/>
  <c r="G154" i="12"/>
  <c r="E154" i="12"/>
  <c r="F153" i="12"/>
  <c r="F152" i="12"/>
  <c r="F151" i="12"/>
  <c r="F150" i="12"/>
  <c r="F149" i="12"/>
  <c r="K148" i="12"/>
  <c r="J148" i="12"/>
  <c r="I148" i="12"/>
  <c r="H148" i="12"/>
  <c r="G148" i="12"/>
  <c r="E148" i="12"/>
  <c r="K147" i="12"/>
  <c r="J147" i="12"/>
  <c r="I147" i="12"/>
  <c r="H147" i="12"/>
  <c r="G147" i="12"/>
  <c r="K146" i="12"/>
  <c r="J146" i="12"/>
  <c r="I146" i="12"/>
  <c r="H146" i="12"/>
  <c r="G146" i="12"/>
  <c r="K145" i="12"/>
  <c r="J145" i="12"/>
  <c r="I145" i="12"/>
  <c r="H145" i="12"/>
  <c r="G145" i="12"/>
  <c r="K144" i="12"/>
  <c r="J144" i="12"/>
  <c r="I144" i="12"/>
  <c r="H144" i="12"/>
  <c r="G144" i="12"/>
  <c r="K143" i="12"/>
  <c r="J143" i="12"/>
  <c r="I143" i="12"/>
  <c r="H143" i="12"/>
  <c r="G143" i="12"/>
  <c r="F141" i="12"/>
  <c r="F140" i="12"/>
  <c r="F139" i="12"/>
  <c r="F138" i="12"/>
  <c r="F137" i="12"/>
  <c r="K136" i="12"/>
  <c r="J136" i="12"/>
  <c r="I136" i="12"/>
  <c r="H136" i="12"/>
  <c r="G136" i="12"/>
  <c r="E136" i="12"/>
  <c r="F135" i="12"/>
  <c r="F134" i="12"/>
  <c r="F133" i="12"/>
  <c r="F132" i="12"/>
  <c r="F131" i="12"/>
  <c r="K130" i="12"/>
  <c r="J130" i="12"/>
  <c r="I130" i="12"/>
  <c r="H130" i="12"/>
  <c r="G130" i="12"/>
  <c r="E130" i="12"/>
  <c r="F129" i="12"/>
  <c r="F128" i="12"/>
  <c r="F127" i="12"/>
  <c r="F126" i="12"/>
  <c r="F125" i="12"/>
  <c r="K124" i="12"/>
  <c r="J124" i="12"/>
  <c r="I124" i="12"/>
  <c r="H124" i="12"/>
  <c r="G124" i="12"/>
  <c r="E124" i="12"/>
  <c r="F123" i="12"/>
  <c r="F122" i="12"/>
  <c r="F121" i="12"/>
  <c r="F120" i="12"/>
  <c r="F119" i="12"/>
  <c r="K118" i="12"/>
  <c r="J118" i="12"/>
  <c r="I118" i="12"/>
  <c r="H118" i="12"/>
  <c r="G118" i="12"/>
  <c r="E118" i="12"/>
  <c r="K117" i="12"/>
  <c r="J117" i="12"/>
  <c r="I117" i="12"/>
  <c r="H117" i="12"/>
  <c r="G117" i="12"/>
  <c r="E117" i="12"/>
  <c r="K116" i="12"/>
  <c r="J116" i="12"/>
  <c r="I116" i="12"/>
  <c r="H116" i="12"/>
  <c r="G116" i="12"/>
  <c r="E116" i="12"/>
  <c r="K115" i="12"/>
  <c r="J115" i="12"/>
  <c r="I115" i="12"/>
  <c r="H115" i="12"/>
  <c r="G115" i="12"/>
  <c r="E115" i="12"/>
  <c r="K114" i="12"/>
  <c r="J114" i="12"/>
  <c r="I114" i="12"/>
  <c r="H114" i="12"/>
  <c r="G114" i="12"/>
  <c r="E114" i="12"/>
  <c r="K113" i="12"/>
  <c r="J113" i="12"/>
  <c r="I113" i="12"/>
  <c r="H113" i="12"/>
  <c r="G113" i="12"/>
  <c r="E113" i="12"/>
  <c r="E107" i="12" s="1"/>
  <c r="K108" i="12" l="1"/>
  <c r="J280" i="12"/>
  <c r="J111" i="12"/>
  <c r="J110" i="12"/>
  <c r="F76" i="12"/>
  <c r="F117" i="12"/>
  <c r="J112" i="12"/>
  <c r="J172" i="12"/>
  <c r="I111" i="12"/>
  <c r="G70" i="12"/>
  <c r="K110" i="12"/>
  <c r="F173" i="12"/>
  <c r="F304" i="12"/>
  <c r="E108" i="12"/>
  <c r="G110" i="12"/>
  <c r="F148" i="12"/>
  <c r="I107" i="12"/>
  <c r="K172" i="12"/>
  <c r="I110" i="12"/>
  <c r="K111" i="12"/>
  <c r="H142" i="12"/>
  <c r="E110" i="12"/>
  <c r="E14" i="12" s="1"/>
  <c r="E109" i="12"/>
  <c r="E13" i="12" s="1"/>
  <c r="E111" i="12"/>
  <c r="E250" i="12"/>
  <c r="F232" i="12"/>
  <c r="F114" i="12"/>
  <c r="F176" i="12"/>
  <c r="F253" i="12"/>
  <c r="G108" i="12"/>
  <c r="F154" i="12"/>
  <c r="F178" i="12"/>
  <c r="F196" i="12"/>
  <c r="F214" i="12"/>
  <c r="F220" i="12"/>
  <c r="F244" i="12"/>
  <c r="F262" i="12"/>
  <c r="F256" i="12"/>
  <c r="H109" i="12"/>
  <c r="F124" i="12"/>
  <c r="F143" i="12"/>
  <c r="K142" i="12"/>
  <c r="H110" i="12"/>
  <c r="F110" i="12" s="1"/>
  <c r="F166" i="12"/>
  <c r="H250" i="12"/>
  <c r="F274" i="12"/>
  <c r="F255" i="12"/>
  <c r="F160" i="12"/>
  <c r="F116" i="12"/>
  <c r="H112" i="12"/>
  <c r="E112" i="12"/>
  <c r="F118" i="12"/>
  <c r="F144" i="12"/>
  <c r="F145" i="12"/>
  <c r="H172" i="12"/>
  <c r="F175" i="12"/>
  <c r="F177" i="12"/>
  <c r="F238" i="12"/>
  <c r="J108" i="12"/>
  <c r="F268" i="12"/>
  <c r="I280" i="12"/>
  <c r="F285" i="12"/>
  <c r="I112" i="12"/>
  <c r="G142" i="12"/>
  <c r="I109" i="12"/>
  <c r="F113" i="12"/>
  <c r="K107" i="12"/>
  <c r="F136" i="12"/>
  <c r="F174" i="12"/>
  <c r="I172" i="12"/>
  <c r="F208" i="12"/>
  <c r="F226" i="12"/>
  <c r="F251" i="12"/>
  <c r="H107" i="12"/>
  <c r="E280" i="12"/>
  <c r="H111" i="12"/>
  <c r="F298" i="12"/>
  <c r="F130" i="12"/>
  <c r="J142" i="12"/>
  <c r="F146" i="12"/>
  <c r="F147" i="12"/>
  <c r="E172" i="12"/>
  <c r="F184" i="12"/>
  <c r="F254" i="12"/>
  <c r="F282" i="12"/>
  <c r="F284" i="12"/>
  <c r="K280" i="12"/>
  <c r="F292" i="12"/>
  <c r="K250" i="12"/>
  <c r="F286" i="12"/>
  <c r="F202" i="12"/>
  <c r="F190" i="12"/>
  <c r="J107" i="12"/>
  <c r="H108" i="12"/>
  <c r="J109" i="12"/>
  <c r="G112" i="12"/>
  <c r="K112" i="12"/>
  <c r="F115" i="12"/>
  <c r="I142" i="12"/>
  <c r="G172" i="12"/>
  <c r="I250" i="12"/>
  <c r="G280" i="12"/>
  <c r="G107" i="12"/>
  <c r="I108" i="12"/>
  <c r="G109" i="12"/>
  <c r="K109" i="12"/>
  <c r="G111" i="12"/>
  <c r="J250" i="12"/>
  <c r="H280" i="12"/>
  <c r="F281" i="12"/>
  <c r="F252" i="12"/>
  <c r="G250" i="12"/>
  <c r="G94" i="12"/>
  <c r="E64" i="12"/>
  <c r="H64" i="12"/>
  <c r="E39" i="12"/>
  <c r="E38" i="12"/>
  <c r="E37" i="12"/>
  <c r="E36" i="12"/>
  <c r="E35" i="12"/>
  <c r="I37" i="12"/>
  <c r="G36" i="12"/>
  <c r="H36" i="12"/>
  <c r="I36" i="12"/>
  <c r="J36" i="12"/>
  <c r="K36" i="12"/>
  <c r="K18" i="12" s="1"/>
  <c r="K12" i="12" s="1"/>
  <c r="G37" i="12"/>
  <c r="H37" i="12"/>
  <c r="J37" i="12"/>
  <c r="K37" i="12"/>
  <c r="G38" i="12"/>
  <c r="H38" i="12"/>
  <c r="I38" i="12"/>
  <c r="J38" i="12"/>
  <c r="J20" i="12" s="1"/>
  <c r="J14" i="12" s="1"/>
  <c r="K38" i="12"/>
  <c r="H39" i="12"/>
  <c r="I39" i="12"/>
  <c r="J39" i="12"/>
  <c r="K39" i="12"/>
  <c r="I35" i="12"/>
  <c r="J35" i="12"/>
  <c r="K35" i="12"/>
  <c r="K17" i="12" s="1"/>
  <c r="K11" i="12" s="1"/>
  <c r="G35" i="12"/>
  <c r="E57" i="12"/>
  <c r="E56" i="12"/>
  <c r="E55" i="12"/>
  <c r="E54" i="12"/>
  <c r="E53" i="12"/>
  <c r="G54" i="12"/>
  <c r="H54" i="12"/>
  <c r="I54" i="12"/>
  <c r="J54" i="12"/>
  <c r="K54" i="12"/>
  <c r="G55" i="12"/>
  <c r="H55" i="12"/>
  <c r="I55" i="12"/>
  <c r="J55" i="12"/>
  <c r="K55" i="12"/>
  <c r="G56" i="12"/>
  <c r="H56" i="12"/>
  <c r="I56" i="12"/>
  <c r="J56" i="12"/>
  <c r="K56" i="12"/>
  <c r="G57" i="12"/>
  <c r="H57" i="12"/>
  <c r="I57" i="12"/>
  <c r="J57" i="12"/>
  <c r="K57" i="12"/>
  <c r="H53" i="12"/>
  <c r="I53" i="12"/>
  <c r="J53" i="12"/>
  <c r="K53" i="12"/>
  <c r="G53" i="12"/>
  <c r="E74" i="12"/>
  <c r="E73" i="12"/>
  <c r="E71" i="12"/>
  <c r="E92" i="12"/>
  <c r="E91" i="12"/>
  <c r="E89" i="12"/>
  <c r="G90" i="12"/>
  <c r="H90" i="12"/>
  <c r="I90" i="12"/>
  <c r="J90" i="12"/>
  <c r="K90" i="12"/>
  <c r="G91" i="12"/>
  <c r="H91" i="12"/>
  <c r="I91" i="12"/>
  <c r="J91" i="12"/>
  <c r="K91" i="12"/>
  <c r="G92" i="12"/>
  <c r="H92" i="12"/>
  <c r="I92" i="12"/>
  <c r="J92" i="12"/>
  <c r="K92" i="12"/>
  <c r="H93" i="12"/>
  <c r="I93" i="12"/>
  <c r="J93" i="12"/>
  <c r="K93" i="12"/>
  <c r="G89" i="12"/>
  <c r="H89" i="12"/>
  <c r="I89" i="12"/>
  <c r="J89" i="12"/>
  <c r="K89" i="12"/>
  <c r="F105" i="12"/>
  <c r="F104" i="12"/>
  <c r="F103" i="12"/>
  <c r="F102" i="12"/>
  <c r="F101" i="12"/>
  <c r="K100" i="12"/>
  <c r="J100" i="12"/>
  <c r="I100" i="12"/>
  <c r="H100" i="12"/>
  <c r="G100" i="12"/>
  <c r="E100" i="12"/>
  <c r="F98" i="12"/>
  <c r="F97" i="12"/>
  <c r="F96" i="12"/>
  <c r="F95" i="12"/>
  <c r="K94" i="12"/>
  <c r="J94" i="12"/>
  <c r="I94" i="12"/>
  <c r="H94" i="12"/>
  <c r="E94" i="12"/>
  <c r="F51" i="12"/>
  <c r="F50" i="12"/>
  <c r="F49" i="12"/>
  <c r="F48" i="12"/>
  <c r="F47" i="12"/>
  <c r="K46" i="12"/>
  <c r="J46" i="12"/>
  <c r="I46" i="12"/>
  <c r="H46" i="12"/>
  <c r="G46" i="12"/>
  <c r="E46" i="12"/>
  <c r="F45" i="12"/>
  <c r="F44" i="12"/>
  <c r="F43" i="12"/>
  <c r="K40" i="12"/>
  <c r="J40" i="12"/>
  <c r="I40" i="12"/>
  <c r="F87" i="12"/>
  <c r="F86" i="12"/>
  <c r="F85" i="12"/>
  <c r="F84" i="12"/>
  <c r="F83" i="12"/>
  <c r="K82" i="12"/>
  <c r="J82" i="12"/>
  <c r="I82" i="12"/>
  <c r="H82" i="12"/>
  <c r="G82" i="12"/>
  <c r="F69" i="12"/>
  <c r="F68" i="12"/>
  <c r="F67" i="12"/>
  <c r="F66" i="12"/>
  <c r="F65" i="12"/>
  <c r="K64" i="12"/>
  <c r="J64" i="12"/>
  <c r="I64" i="12"/>
  <c r="F63" i="12"/>
  <c r="F62" i="12"/>
  <c r="F61" i="12"/>
  <c r="F60" i="12"/>
  <c r="F59" i="12"/>
  <c r="K58" i="12"/>
  <c r="J58" i="12"/>
  <c r="I58" i="12"/>
  <c r="H58" i="12"/>
  <c r="G58" i="12"/>
  <c r="E58" i="12"/>
  <c r="H17" i="12" l="1"/>
  <c r="H11" i="12" s="1"/>
  <c r="J19" i="12"/>
  <c r="I19" i="12"/>
  <c r="I13" i="12" s="1"/>
  <c r="J17" i="12"/>
  <c r="J11" i="12" s="1"/>
  <c r="I20" i="12"/>
  <c r="I14" i="12" s="1"/>
  <c r="J18" i="12"/>
  <c r="J12" i="12" s="1"/>
  <c r="I17" i="12"/>
  <c r="I11" i="12" s="1"/>
  <c r="H20" i="12"/>
  <c r="H14" i="12" s="1"/>
  <c r="I18" i="12"/>
  <c r="I12" i="12" s="1"/>
  <c r="K21" i="12"/>
  <c r="K15" i="12" s="1"/>
  <c r="G20" i="12"/>
  <c r="G14" i="12" s="1"/>
  <c r="H18" i="12"/>
  <c r="H12" i="12" s="1"/>
  <c r="J21" i="12"/>
  <c r="J15" i="12" s="1"/>
  <c r="K19" i="12"/>
  <c r="K13" i="12" s="1"/>
  <c r="G18" i="12"/>
  <c r="G12" i="12" s="1"/>
  <c r="F12" i="12" s="1"/>
  <c r="I21" i="12"/>
  <c r="I15" i="12" s="1"/>
  <c r="J13" i="12"/>
  <c r="H21" i="12"/>
  <c r="H15" i="12" s="1"/>
  <c r="H19" i="12"/>
  <c r="H13" i="12" s="1"/>
  <c r="G17" i="12"/>
  <c r="K20" i="12"/>
  <c r="K14" i="12" s="1"/>
  <c r="G19" i="12"/>
  <c r="G13" i="12" s="1"/>
  <c r="K106" i="12"/>
  <c r="F40" i="12"/>
  <c r="F172" i="12"/>
  <c r="F39" i="12"/>
  <c r="G34" i="12"/>
  <c r="H34" i="12"/>
  <c r="E19" i="12"/>
  <c r="I106" i="12"/>
  <c r="E20" i="12"/>
  <c r="F53" i="12"/>
  <c r="E18" i="12"/>
  <c r="E12" i="12" s="1"/>
  <c r="E21" i="12"/>
  <c r="E15" i="12" s="1"/>
  <c r="G93" i="12"/>
  <c r="G88" i="12" s="1"/>
  <c r="F111" i="12"/>
  <c r="F142" i="12"/>
  <c r="F108" i="12"/>
  <c r="G106" i="12"/>
  <c r="F107" i="12"/>
  <c r="F280" i="12"/>
  <c r="H106" i="12"/>
  <c r="F109" i="12"/>
  <c r="J106" i="12"/>
  <c r="F250" i="12"/>
  <c r="F112" i="12"/>
  <c r="F94" i="12"/>
  <c r="F99" i="12"/>
  <c r="K52" i="12"/>
  <c r="K70" i="12"/>
  <c r="E52" i="12"/>
  <c r="E34" i="12"/>
  <c r="F100" i="12"/>
  <c r="F46" i="12"/>
  <c r="F91" i="12"/>
  <c r="K34" i="12"/>
  <c r="J34" i="12"/>
  <c r="K88" i="12"/>
  <c r="F38" i="12"/>
  <c r="G52" i="12"/>
  <c r="H52" i="12"/>
  <c r="F56" i="12"/>
  <c r="F72" i="12"/>
  <c r="F75" i="12"/>
  <c r="F89" i="12"/>
  <c r="I52" i="12"/>
  <c r="H70" i="12"/>
  <c r="H88" i="12"/>
  <c r="I34" i="12"/>
  <c r="F36" i="12"/>
  <c r="J52" i="12"/>
  <c r="F74" i="12"/>
  <c r="I88" i="12"/>
  <c r="J88" i="12"/>
  <c r="F35" i="12"/>
  <c r="F37" i="12"/>
  <c r="F55" i="12"/>
  <c r="F57" i="12"/>
  <c r="F64" i="12"/>
  <c r="F82" i="12"/>
  <c r="F58" i="12"/>
  <c r="I70" i="12"/>
  <c r="F92" i="12"/>
  <c r="F54" i="12"/>
  <c r="J70" i="12"/>
  <c r="F90" i="12"/>
  <c r="F71" i="12"/>
  <c r="E10" i="12" l="1"/>
  <c r="G21" i="12"/>
  <c r="F17" i="12"/>
  <c r="G16" i="12"/>
  <c r="G11" i="12"/>
  <c r="F34" i="12"/>
  <c r="E16" i="12"/>
  <c r="F19" i="12"/>
  <c r="H10" i="12"/>
  <c r="D26" i="1" s="1"/>
  <c r="F106" i="12"/>
  <c r="J10" i="12"/>
  <c r="F26" i="1" s="1"/>
  <c r="K10" i="12"/>
  <c r="G26" i="1" s="1"/>
  <c r="K16" i="12"/>
  <c r="H16" i="12"/>
  <c r="F18" i="12"/>
  <c r="I16" i="12"/>
  <c r="F20" i="12"/>
  <c r="F52" i="12"/>
  <c r="F93" i="12"/>
  <c r="J16" i="12"/>
  <c r="F88" i="12"/>
  <c r="F73" i="12"/>
  <c r="F70" i="12"/>
  <c r="F11" i="12" l="1"/>
  <c r="G15" i="12"/>
  <c r="F15" i="12" s="1"/>
  <c r="F21" i="12"/>
  <c r="I10" i="12"/>
  <c r="E26" i="1" s="1"/>
  <c r="F14" i="12"/>
  <c r="F13" i="12"/>
  <c r="F16" i="12"/>
  <c r="G10" i="12" l="1"/>
  <c r="C26" i="1" s="1"/>
  <c r="B26" i="1" s="1"/>
  <c r="F10" i="12" l="1"/>
</calcChain>
</file>

<file path=xl/sharedStrings.xml><?xml version="1.0" encoding="utf-8"?>
<sst xmlns="http://schemas.openxmlformats.org/spreadsheetml/2006/main" count="647" uniqueCount="177">
  <si>
    <t xml:space="preserve">Паспорт муниципальной программы </t>
  </si>
  <si>
    <t>Наименование муниципальной программы</t>
  </si>
  <si>
    <t>Создание благоприятных условий для развития территории, комфортного проживания, развития предприятий всех форм собственности, создание благоприятного инвестиционного климата</t>
  </si>
  <si>
    <t>Задачи муниципальной программы</t>
  </si>
  <si>
    <t>Куратор муниципальной программы</t>
  </si>
  <si>
    <t>Ответственный исполнитель муниципальной программы</t>
  </si>
  <si>
    <t>Сроки реализации муниципальной программы</t>
  </si>
  <si>
    <t>Источники финансирования муниципальной программы, в том числе по годам:</t>
  </si>
  <si>
    <t>Расходы (тыс. руб.)</t>
  </si>
  <si>
    <t>Приложение №1 к постановлению</t>
  </si>
  <si>
    <t>Администрации Веревского сельского поселения</t>
  </si>
  <si>
    <t>Средства федерального бюджета</t>
  </si>
  <si>
    <t>Средства бюджета Ленинградской области</t>
  </si>
  <si>
    <t>Внебюджетные источники</t>
  </si>
  <si>
    <t>№п/п</t>
  </si>
  <si>
    <t>Мероприятия по реализации подпрограммы</t>
  </si>
  <si>
    <t>Источники финансирования</t>
  </si>
  <si>
    <t>Срок исполнения мероприятия</t>
  </si>
  <si>
    <t>Всего (тыс. руб.)</t>
  </si>
  <si>
    <t>Объем финансирования по годам (тыс. руб.)</t>
  </si>
  <si>
    <t>Ответственный за выполнение мероприятия  подпрограммы</t>
  </si>
  <si>
    <t>Итого</t>
  </si>
  <si>
    <t>Ведущий специалист по социальным вопросам Захарова О.А.</t>
  </si>
  <si>
    <t>Средства  бюджета Гатчинского муниципального района</t>
  </si>
  <si>
    <t>Средства  бюджета Веревского сельского поселения</t>
  </si>
  <si>
    <t>1.1.</t>
  </si>
  <si>
    <t>Мероприятие 1</t>
  </si>
  <si>
    <t>1.2.</t>
  </si>
  <si>
    <t>Мероприятие 2</t>
  </si>
  <si>
    <t>2.1.</t>
  </si>
  <si>
    <t>3.1.</t>
  </si>
  <si>
    <t>4.1.</t>
  </si>
  <si>
    <t>Комаров С.А.</t>
  </si>
  <si>
    <t>4.2.</t>
  </si>
  <si>
    <t>4.3.</t>
  </si>
  <si>
    <t>Мероприятие 3</t>
  </si>
  <si>
    <t>4.4.</t>
  </si>
  <si>
    <t>Мероприятие 4</t>
  </si>
  <si>
    <t>5.1.</t>
  </si>
  <si>
    <t>5.2.</t>
  </si>
  <si>
    <t>5.3.</t>
  </si>
  <si>
    <t>5.4.</t>
  </si>
  <si>
    <t>Зам. Главы алминистр.</t>
  </si>
  <si>
    <t>Зам.главы администр.</t>
  </si>
  <si>
    <t>Ведущий специалист по социальным вопросам</t>
  </si>
  <si>
    <t>Захарова О.А.</t>
  </si>
  <si>
    <t>Директор Веревского СКДЦ Игнатьева Е.А.</t>
  </si>
  <si>
    <t>1.3.</t>
  </si>
  <si>
    <t>Ведущий специалист по земельным вопросам Лисина Е.С.</t>
  </si>
  <si>
    <t>Начальник сектора Федорова Н.И.</t>
  </si>
  <si>
    <t>4.6.</t>
  </si>
  <si>
    <t xml:space="preserve">Предоставление социальных выплат и компенсации расходов, связанных с уплатой процентов по ипотечным жилищным кредитам </t>
  </si>
  <si>
    <t>Ведущий специалист по социальным вопросам            Захарова О.А</t>
  </si>
  <si>
    <t>Мероприятие 5</t>
  </si>
  <si>
    <t>2022 год</t>
  </si>
  <si>
    <t>«Социально-экономическое развитие муниципального образования Веревское сельское поселение Гатчинского муниципального района Ленинградской одласти"</t>
  </si>
  <si>
    <t>«Социально-экономическое развитие муниципального образования Веревское сельское поселение Гатчинского муниципального района ленинградской области</t>
  </si>
  <si>
    <t>Мероприятие 6</t>
  </si>
  <si>
    <t>Мероприятие 7</t>
  </si>
  <si>
    <t>Мероприятие 8</t>
  </si>
  <si>
    <t>Мероприятие 9</t>
  </si>
  <si>
    <t>Мероприятие 10</t>
  </si>
  <si>
    <t>Ведущий специалист по социальным вопросам            Захарова О.А.   Директор Веревского МКУ Игнатьева Е.А.</t>
  </si>
  <si>
    <t>Ведущий специалист по социальным вопросам           Захарова О.А.     Директор Веревского МКУ Игнатьева Е.А.</t>
  </si>
  <si>
    <t>Зам.главы администр. Комаров С.А.</t>
  </si>
  <si>
    <t>Веревского МКУ Игнатьева Е.А.</t>
  </si>
  <si>
    <t>2023 год</t>
  </si>
  <si>
    <t>от ____________2021 года № ______</t>
  </si>
  <si>
    <t xml:space="preserve">    2022 - 2026 годы</t>
  </si>
  <si>
    <t>2024 год</t>
  </si>
  <si>
    <t>2025 год</t>
  </si>
  <si>
    <t>2026 год</t>
  </si>
  <si>
    <t>2022-26 гг.</t>
  </si>
  <si>
    <t>Проекты, реализуемые в рамках муниципальной программы</t>
  </si>
  <si>
    <t>Ожидаемые (конечные) результаты реализации муниципальной программы</t>
  </si>
  <si>
    <t>к 20__ году: 1…....</t>
  </si>
  <si>
    <t>Соисполнители муниципальной программы</t>
  </si>
  <si>
    <t>Участники муниципальной программы</t>
  </si>
  <si>
    <t>Налоговые расходы (тыс. руб.)</t>
  </si>
  <si>
    <t>Общий объем налоговых расходов, направленных на достижение цели муниципальной программы, составляет ________________ тыс. рублей, в том числе:</t>
  </si>
  <si>
    <t>Федеральный проект "Содействие развитию инфраструктуры субъектов Российской Федерации (муниципальных образований)";                                                                                                                                             Федерального проекта "Комплексная система обращения с твердыми коммунальными отходами";                                                                                                                                  Федеральный проект "Обеспечение устойчивого сокращения непригодного для проживания жилищного фонда";                                                                                 Федеральный проект "Дорожная сеть".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</si>
  <si>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</si>
  <si>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1.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</si>
  <si>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</si>
  <si>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Мероприятия по созданию мест (площадок) накопления твердых коммунальных отходов (7Ж.8.02.S4790)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</si>
  <si>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(7Ж.8.01.S0200)</t>
  </si>
  <si>
    <t>Распределительный газопровод для газоснабжения жилых домов, в том числе проектно-изыскательские работы (7Ж.8.01.16190)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</si>
  <si>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</si>
  <si>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Ликвидация аварийного жилищного фонда (7Ж.8.03.S4860)</t>
  </si>
  <si>
    <t>4.</t>
  </si>
  <si>
    <t>Мероприятия, направленные на достижение цели федерального проекта "Дорожная сеть"</t>
  </si>
  <si>
    <t>Ремонт автомобильных дорог общего пользования местного значения (7Ж.8.04.16230)</t>
  </si>
  <si>
    <t>План реализации</t>
  </si>
  <si>
    <t>Муниципальной программы Веревского сельского поселения "Социально-экономическое развитие муниципального образования "Веревское сельское поселение" Гатчинского муниципального района"</t>
  </si>
  <si>
    <t>Комплекс процессных мероприятий "Создание условий для экономического развития"</t>
  </si>
  <si>
    <t>Мероприятия по развитию и поддержке предпринимательства (7Ж.4.01.15510)</t>
  </si>
  <si>
    <t>Мероприятия в области информационно-коммуникационных технологий (7Ж.4.01.15160)</t>
  </si>
  <si>
    <t>Оценка недвижимости, признание прав и регулирование отношений по муниципальной собственности (7Ж.4.01.15030)</t>
  </si>
  <si>
    <t>Мероприятий в области строительства, аохитектуры и градостроительства (7Ж.4.01.15170)</t>
  </si>
  <si>
    <t>1.4.</t>
  </si>
  <si>
    <t>Комплекс процессных мероприятий "Содержание, развитие сети автомобильных дорог местного значения"</t>
  </si>
  <si>
    <t>Проведение мероприятий по обеспечению безопасности дорожного движения (7Ж.4.02.15540)</t>
  </si>
  <si>
    <t>Содержание автомобильных дорог и инженерных сооружений на них в границах муниципального образования (7Ж.4.02.15600)</t>
  </si>
  <si>
    <t>Ремонт автомобильных дорог общего пользования местного значения (7Ж.4.02.16230)</t>
  </si>
  <si>
    <t>Мероприятия в области дорожного хозяйства (7Ж.4.02.18950)</t>
  </si>
  <si>
    <t>Комплекс 1</t>
  </si>
  <si>
    <t>Комплекс 2</t>
  </si>
  <si>
    <t>Комплекс 3</t>
  </si>
  <si>
    <t>Комплекс процессных мероприятий "Жилищно-коммунальное хозяйство (благоустройство)"</t>
  </si>
  <si>
    <t>Капитальный ремонт и ремонт автомобильных дорог общего пользования местного значения, имеющихприоритетный социально значимый характер (7Ж.8.04.S4200)</t>
  </si>
  <si>
    <t>Мероприятия по обеспечению деятельности подведомственных учреждений  (7Ж.4.03.12900)</t>
  </si>
  <si>
    <t>Содержание муниципального жилищного фонда, в т.ч. капитальный ремонт муниципального жилищного фонда (7Ж.4.03.15200)</t>
  </si>
  <si>
    <t>Мероприятия в области коммунального хозяйства (7Ж.4.03.15220)</t>
  </si>
  <si>
    <t>Организации уличного освещения (7Ж.4.03.15380)</t>
  </si>
  <si>
    <t>Мероприятия в области жилищного хозяйства (7Ж.4.03.15210)</t>
  </si>
  <si>
    <t>Мероприятия в области благоустройства (7Ж.4.03.15420)</t>
  </si>
  <si>
    <t>Перечисление ежемесячных взносов в фонд капитального ремонта общего имущества в многоквартирном доме на счет регионального оператора (7Ж.4.03.16400)</t>
  </si>
  <si>
    <t>Техническое обслуживание построенных распределительных газопроводов (7Ж.4.03.17100)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</si>
  <si>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 (7Ж.4.03.S4660)</t>
  </si>
  <si>
    <t>Поддержка развития общественной инфраструктуры муниципального значения в части приобретения, установки и оборудования детских и спортивных площадок        (7Ж.4.03.S4840)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</si>
  <si>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</si>
  <si>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</si>
  <si>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</si>
  <si>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</si>
  <si>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</si>
  <si>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</si>
  <si>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</si>
  <si>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</si>
  <si>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</si>
  <si>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</si>
  <si>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Мероприятие 11</t>
  </si>
  <si>
    <t xml:space="preserve"> Комплекс процессных мероприятий "Развитие культуры, организация праздничных мероприятий"</t>
  </si>
  <si>
    <t>Обеспечение деятельности подведомственных учреждений  культуры (7Ж.4.04.12500)</t>
  </si>
  <si>
    <t>Обеспечение деятельности муниципальных библиотек  (7Ж.4.04.12600)</t>
  </si>
  <si>
    <t>Проведение культурно-массовых мероприятий к праздничным и памятным датам (7Ж.4.04.15630)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</si>
  <si>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(7Ж.4.04.S0360)</t>
  </si>
  <si>
    <t>Комплекс процессных мероприятий "Развитие физической культуры, спорта и молодежной политики"</t>
  </si>
  <si>
    <t>Обеспечение деятельности подведомственных учреждений физкультуры и спорта (7Ж.4.05.12800)</t>
  </si>
  <si>
    <t>Организация и проведение мероприятий в области спорта и  физической культуры (7Ж.4.05.15340)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</si>
  <si>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   (7Ж.4.05.S4770)</t>
  </si>
  <si>
    <t>Реализация комплекса мер по профилактике девиантного поведения молодежи и трудовой адаптации несовершеннолетних (7Ж.4.05.18310)</t>
  </si>
  <si>
    <t>Муниципальная программа Веревского сельского поселения "Социально-экономическое развитие муниципального образования "Веревское сельское поселение" Гатчинского муниципального района"</t>
  </si>
  <si>
    <r>
      <t xml:space="preserve">Мероприятия, направленные на достижение целей </t>
    </r>
    <r>
      <rPr>
        <b/>
        <sz val="11"/>
        <rFont val="Times New Roman"/>
        <family val="1"/>
        <charset val="204"/>
      </rPr>
      <t>ПРОЕКТОВ</t>
    </r>
  </si>
  <si>
    <r>
      <rPr>
        <b/>
        <sz val="11"/>
        <color theme="1"/>
        <rFont val="Times New Roman"/>
        <family val="1"/>
        <charset val="204"/>
      </rPr>
      <t>КОМПЛЕКСЫ</t>
    </r>
    <r>
      <rPr>
        <sz val="11"/>
        <color theme="1"/>
        <rFont val="Times New Roman"/>
        <family val="1"/>
        <charset val="204"/>
      </rPr>
      <t xml:space="preserve"> процессных мероприятий </t>
    </r>
  </si>
  <si>
    <t>Глава администрации МО Веревское сельское поселение</t>
  </si>
  <si>
    <t>Заместитель главы администрации МО Веревское сельское поселение</t>
  </si>
  <si>
    <t>Администрация МО Веревское сельское поселение ; МКУ "Веревский центр культуры, спорта, молодехной политики и бытового обслуживания населения"</t>
  </si>
  <si>
    <t>Специалисты администрации МО Веревское сельское поселение ; МКУ "Веревский центр культуры, спорта, молодехной политики и бытового обслуживания населения"</t>
  </si>
  <si>
    <t>Итого:</t>
  </si>
  <si>
    <t>– Создание условий для экономического развития и качественного предоставления муниципальных услуг</t>
  </si>
  <si>
    <r>
      <rPr>
        <sz val="12"/>
        <rFont val="Calibri"/>
        <family val="2"/>
        <charset val="204"/>
      </rPr>
      <t>–</t>
    </r>
    <r>
      <rPr>
        <sz val="12"/>
        <rFont val="Times New Roman"/>
        <family val="1"/>
        <charset val="204"/>
      </rPr>
      <t xml:space="preserve"> Создание условий по поддержанию сети автомобильных дорог местного значения в нормативном состоянии, с обеспечением безопасных условий движения</t>
    </r>
  </si>
  <si>
    <r>
      <rPr>
        <sz val="12"/>
        <rFont val="Calibri"/>
        <family val="2"/>
        <charset val="204"/>
      </rPr>
      <t>–</t>
    </r>
    <r>
      <rPr>
        <sz val="12"/>
        <rFont val="Times New Roman"/>
        <family val="1"/>
        <charset val="204"/>
      </rPr>
      <t xml:space="preserve">  Создание благоприятной среды для проживания населения на территории МО Веревского СП. Улучшение жилищных условий и повышение качества предоставляемых жилищно-коммунальных услуг. Приведение жилищного фонда в соответствие со стандартами качества.  Поддержание объектов внешнего благоустройства.</t>
    </r>
  </si>
  <si>
    <r>
      <rPr>
        <sz val="12"/>
        <rFont val="Calibri"/>
        <family val="2"/>
        <charset val="204"/>
      </rPr>
      <t>–</t>
    </r>
    <r>
      <rPr>
        <sz val="12"/>
        <rFont val="Times New Roman"/>
        <family val="1"/>
        <charset val="204"/>
      </rPr>
      <t xml:space="preserve">  Создание условий для развития творческих способностей, улучшение качества досуга граждан, проживающих, работающих на территории поселения, посредством формирования празднично-игровой культуры, сохранение и развитие культурных традиций; организация культурно-массовых, праздничных мероприятий, укрепление материально-технической базы учреждений культуры Веревского сельского поселения.</t>
    </r>
  </si>
  <si>
    <r>
      <t xml:space="preserve"> </t>
    </r>
    <r>
      <rPr>
        <sz val="12"/>
        <color theme="1"/>
        <rFont val="Calibri"/>
        <family val="2"/>
        <charset val="204"/>
      </rPr>
      <t>–</t>
    </r>
    <r>
      <rPr>
        <sz val="12"/>
        <color theme="1"/>
        <rFont val="Times New Roman"/>
        <family val="1"/>
        <charset val="204"/>
      </rPr>
      <t xml:space="preserve">  Создание благоприятных условий для увеличения охвата населения спортом и физической культурой;</t>
    </r>
  </si>
  <si>
    <t>Цель муниципальной программы</t>
  </si>
  <si>
    <t>Налоговые расходы, направленные на достижение цели муниципальной программы, в том числе по годам:</t>
  </si>
  <si>
    <t>Главный специалист администрации</t>
  </si>
  <si>
    <t xml:space="preserve">Приложение 3 к подпрограмме </t>
  </si>
  <si>
    <t>Организация и содержание мест захоронений (7Ж.4.03.15410)</t>
  </si>
  <si>
    <t>Мероприятие 12</t>
  </si>
  <si>
    <t>3.12.</t>
  </si>
  <si>
    <t>Ведущий специалист по социальным вопросам              Захарова О.А.</t>
  </si>
  <si>
    <t>Объем финансирования мероприятий в текущем финансовом году,2021г.(тыс. руб.)</t>
  </si>
  <si>
    <t>Реализация мероприятий на обеспечение жильем молодых семей (7Ж.4.03.L4970)</t>
  </si>
  <si>
    <r>
      <t xml:space="preserve">Общий объем финансирования муниципальной программы составляет </t>
    </r>
    <r>
      <rPr>
        <b/>
        <u/>
        <sz val="12"/>
        <color theme="1"/>
        <rFont val="Times New Roman"/>
        <family val="1"/>
        <charset val="204"/>
      </rPr>
      <t>309 893,14</t>
    </r>
    <r>
      <rPr>
        <b/>
        <u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тыс. рублей, в том числе:</t>
    </r>
  </si>
  <si>
    <t>Федеральный проект "Формирование комфортной городской среды"</t>
  </si>
  <si>
    <t>Реализация программ формирования современной городской среды (7Ж.1.F2.55550)</t>
  </si>
  <si>
    <t xml:space="preserve"> </t>
  </si>
  <si>
    <t>2.</t>
  </si>
  <si>
    <t>2.2.</t>
  </si>
  <si>
    <t>3.</t>
  </si>
  <si>
    <t>5.</t>
  </si>
  <si>
    <t>2.3.</t>
  </si>
  <si>
    <t>2.4.</t>
  </si>
  <si>
    <t>Комплекс 4</t>
  </si>
  <si>
    <t>Комплекс 5</t>
  </si>
  <si>
    <t>Переселение граждан из аварийного жилищного фонда (7Ж.8.03.15620)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</si>
</sst>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70C0"/>
      <name val="Calibri"/>
      <family val="2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i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name val="Calibri"/>
      <family val="2"/>
      <scheme val="minor"/>
    </font>
    <font>
      <sz val="12"/>
      <color theme="1"/>
      <name val="Calibri"/>
      <family val="2"/>
      <charset val="204"/>
    </font>
    <font>
      <sz val="11"/>
      <color rgb="FF7030A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i/>
      <sz val="10"/>
      <color rgb="FF00B05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2"/>
      <charset val="204"/>
    </font>
    <font>
      <sz val="12"/>
      <name val="Calibri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1FEC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/>
    <xf numFmtId="0" fontId="8" fillId="0" borderId="1" xfId="0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0" fillId="0" borderId="0" xfId="0" applyFont="1"/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Fill="1"/>
    <xf numFmtId="0" fontId="15" fillId="0" borderId="0" xfId="0" applyFont="1"/>
    <xf numFmtId="164" fontId="5" fillId="5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164" fontId="14" fillId="5" borderId="1" xfId="0" applyNumberFormat="1" applyFont="1" applyFill="1" applyBorder="1" applyAlignment="1">
      <alignment horizontal="center" vertical="center" wrapText="1"/>
    </xf>
    <xf numFmtId="164" fontId="33" fillId="5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164" fontId="14" fillId="6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164" fontId="14" fillId="7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37" fillId="2" borderId="1" xfId="0" applyNumberFormat="1" applyFont="1" applyFill="1" applyBorder="1" applyAlignment="1">
      <alignment horizontal="center" vertical="center" wrapText="1"/>
    </xf>
    <xf numFmtId="164" fontId="36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2" fillId="2" borderId="1" xfId="0" applyNumberFormat="1" applyFont="1" applyFill="1" applyBorder="1" applyAlignment="1">
      <alignment horizontal="center" vertical="center" wrapText="1"/>
    </xf>
    <xf numFmtId="164" fontId="23" fillId="2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164" fontId="34" fillId="5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164" fontId="35" fillId="0" borderId="1" xfId="0" applyNumberFormat="1" applyFont="1" applyBorder="1" applyAlignment="1">
      <alignment horizontal="center" vertical="center" wrapText="1"/>
    </xf>
    <xf numFmtId="164" fontId="35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" fillId="0" borderId="9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49" fontId="30" fillId="0" borderId="15" xfId="0" applyNumberFormat="1" applyFont="1" applyBorder="1" applyAlignment="1">
      <alignment horizontal="justify" vertical="center" wrapText="1"/>
    </xf>
    <xf numFmtId="49" fontId="30" fillId="0" borderId="10" xfId="0" applyNumberFormat="1" applyFont="1" applyBorder="1" applyAlignment="1">
      <alignment horizontal="justify" vertical="center" wrapText="1"/>
    </xf>
    <xf numFmtId="49" fontId="30" fillId="0" borderId="11" xfId="0" applyNumberFormat="1" applyFont="1" applyBorder="1" applyAlignment="1">
      <alignment horizontal="justify" vertical="center" wrapText="1"/>
    </xf>
    <xf numFmtId="49" fontId="31" fillId="0" borderId="16" xfId="0" applyNumberFormat="1" applyFont="1" applyBorder="1" applyAlignment="1">
      <alignment horizontal="justify" vertical="center" wrapText="1"/>
    </xf>
    <xf numFmtId="49" fontId="30" fillId="0" borderId="0" xfId="0" applyNumberFormat="1" applyFont="1" applyAlignment="1">
      <alignment horizontal="justify" vertical="center" wrapText="1"/>
    </xf>
    <xf numFmtId="49" fontId="30" fillId="0" borderId="12" xfId="0" applyNumberFormat="1" applyFont="1" applyBorder="1" applyAlignment="1">
      <alignment horizontal="justify" vertical="center" wrapText="1"/>
    </xf>
    <xf numFmtId="49" fontId="1" fillId="0" borderId="17" xfId="0" applyNumberFormat="1" applyFont="1" applyBorder="1" applyAlignment="1">
      <alignment horizontal="justify" vertical="center" wrapText="1"/>
    </xf>
    <xf numFmtId="49" fontId="1" fillId="0" borderId="13" xfId="0" applyNumberFormat="1" applyFont="1" applyBorder="1" applyAlignment="1">
      <alignment horizontal="justify" vertical="center" wrapText="1"/>
    </xf>
    <xf numFmtId="49" fontId="1" fillId="0" borderId="14" xfId="0" applyNumberFormat="1" applyFont="1" applyBorder="1" applyAlignment="1">
      <alignment horizontal="justify" vertical="center" wrapText="1"/>
    </xf>
    <xf numFmtId="49" fontId="1" fillId="0" borderId="22" xfId="0" applyNumberFormat="1" applyFont="1" applyBorder="1" applyAlignment="1">
      <alignment horizontal="left" vertical="center" wrapText="1"/>
    </xf>
    <xf numFmtId="49" fontId="1" fillId="0" borderId="23" xfId="0" applyNumberFormat="1" applyFont="1" applyBorder="1" applyAlignment="1">
      <alignment horizontal="left" vertical="center" wrapText="1"/>
    </xf>
    <xf numFmtId="49" fontId="1" fillId="0" borderId="21" xfId="0" applyNumberFormat="1" applyFont="1" applyBorder="1" applyAlignment="1">
      <alignment horizontal="left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top" wrapText="1"/>
    </xf>
    <xf numFmtId="0" fontId="13" fillId="5" borderId="6" xfId="0" applyFont="1" applyFill="1" applyBorder="1" applyAlignment="1">
      <alignment horizontal="center" vertical="top" wrapText="1"/>
    </xf>
    <xf numFmtId="0" fontId="13" fillId="5" borderId="4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99FFCC"/>
      <color rgb="FFF1FECE"/>
      <color rgb="FFFFCCFF"/>
      <color rgb="FFCCFFFF"/>
      <color rgb="FFDFFE9A"/>
      <color rgb="FF9AFEE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CC"/>
  </sheetPr>
  <dimension ref="A1:G31"/>
  <sheetViews>
    <sheetView workbookViewId="0">
      <selection activeCell="I7" sqref="I7"/>
    </sheetView>
  </sheetViews>
  <sheetFormatPr defaultRowHeight="15" x14ac:dyDescent="0.25"/>
  <cols>
    <col min="1" max="2" width="18.42578125" customWidth="1"/>
    <col min="3" max="3" width="13" customWidth="1"/>
    <col min="4" max="4" width="13.42578125" customWidth="1"/>
    <col min="5" max="5" width="12.42578125" customWidth="1"/>
    <col min="6" max="6" width="14" customWidth="1"/>
    <col min="7" max="7" width="13.5703125" customWidth="1"/>
  </cols>
  <sheetData>
    <row r="1" spans="1:7" ht="15.75" x14ac:dyDescent="0.25">
      <c r="C1" s="86" t="s">
        <v>9</v>
      </c>
      <c r="D1" s="86"/>
      <c r="E1" s="86"/>
      <c r="F1" s="86"/>
      <c r="G1" s="86"/>
    </row>
    <row r="2" spans="1:7" ht="15.75" x14ac:dyDescent="0.25">
      <c r="C2" s="86" t="s">
        <v>10</v>
      </c>
      <c r="D2" s="86"/>
      <c r="E2" s="86"/>
      <c r="F2" s="86"/>
      <c r="G2" s="86"/>
    </row>
    <row r="3" spans="1:7" ht="15.75" x14ac:dyDescent="0.25">
      <c r="C3" s="87" t="s">
        <v>67</v>
      </c>
      <c r="D3" s="87"/>
      <c r="E3" s="87"/>
      <c r="F3" s="87"/>
      <c r="G3" s="87"/>
    </row>
    <row r="6" spans="1:7" ht="18.75" x14ac:dyDescent="0.25">
      <c r="A6" s="89" t="s">
        <v>0</v>
      </c>
      <c r="B6" s="89"/>
      <c r="C6" s="89"/>
      <c r="D6" s="89"/>
      <c r="E6" s="89"/>
      <c r="F6" s="89"/>
      <c r="G6" s="89"/>
    </row>
    <row r="7" spans="1:7" ht="48.4" customHeight="1" x14ac:dyDescent="0.25">
      <c r="A7" s="90" t="s">
        <v>56</v>
      </c>
      <c r="B7" s="90"/>
      <c r="C7" s="90"/>
      <c r="D7" s="90"/>
      <c r="E7" s="90"/>
      <c r="F7" s="90"/>
      <c r="G7" s="90"/>
    </row>
    <row r="8" spans="1:7" ht="4.7" customHeight="1" x14ac:dyDescent="0.25">
      <c r="A8" s="1"/>
    </row>
    <row r="9" spans="1:7" ht="48.75" customHeight="1" x14ac:dyDescent="0.25">
      <c r="A9" s="3" t="s">
        <v>1</v>
      </c>
      <c r="B9" s="88" t="s">
        <v>55</v>
      </c>
      <c r="C9" s="88"/>
      <c r="D9" s="88"/>
      <c r="E9" s="88"/>
      <c r="F9" s="88"/>
      <c r="G9" s="88"/>
    </row>
    <row r="10" spans="1:7" ht="38.25" x14ac:dyDescent="0.25">
      <c r="A10" s="11" t="s">
        <v>6</v>
      </c>
      <c r="B10" s="88" t="s">
        <v>68</v>
      </c>
      <c r="C10" s="88"/>
      <c r="D10" s="88"/>
      <c r="E10" s="88"/>
      <c r="F10" s="88"/>
      <c r="G10" s="88"/>
    </row>
    <row r="11" spans="1:7" ht="60.2" customHeight="1" x14ac:dyDescent="0.25">
      <c r="A11" s="3" t="s">
        <v>154</v>
      </c>
      <c r="B11" s="88" t="s">
        <v>2</v>
      </c>
      <c r="C11" s="88"/>
      <c r="D11" s="88"/>
      <c r="E11" s="88"/>
      <c r="F11" s="88"/>
      <c r="G11" s="88"/>
    </row>
    <row r="12" spans="1:7" ht="30.4" customHeight="1" x14ac:dyDescent="0.25">
      <c r="A12" s="91" t="s">
        <v>3</v>
      </c>
      <c r="B12" s="94" t="s">
        <v>149</v>
      </c>
      <c r="C12" s="95"/>
      <c r="D12" s="95"/>
      <c r="E12" s="95"/>
      <c r="F12" s="95"/>
      <c r="G12" s="96"/>
    </row>
    <row r="13" spans="1:7" ht="33" customHeight="1" x14ac:dyDescent="0.25">
      <c r="A13" s="92"/>
      <c r="B13" s="97" t="s">
        <v>150</v>
      </c>
      <c r="C13" s="98"/>
      <c r="D13" s="98"/>
      <c r="E13" s="98"/>
      <c r="F13" s="98"/>
      <c r="G13" s="99"/>
    </row>
    <row r="14" spans="1:7" ht="76.5" customHeight="1" x14ac:dyDescent="0.25">
      <c r="A14" s="92"/>
      <c r="B14" s="97" t="s">
        <v>151</v>
      </c>
      <c r="C14" s="98"/>
      <c r="D14" s="98"/>
      <c r="E14" s="98"/>
      <c r="F14" s="98"/>
      <c r="G14" s="99"/>
    </row>
    <row r="15" spans="1:7" ht="92.25" customHeight="1" x14ac:dyDescent="0.25">
      <c r="A15" s="92"/>
      <c r="B15" s="97" t="s">
        <v>152</v>
      </c>
      <c r="C15" s="98"/>
      <c r="D15" s="98"/>
      <c r="E15" s="98"/>
      <c r="F15" s="98"/>
      <c r="G15" s="99"/>
    </row>
    <row r="16" spans="1:7" ht="31.5" customHeight="1" x14ac:dyDescent="0.25">
      <c r="A16" s="93"/>
      <c r="B16" s="100" t="s">
        <v>153</v>
      </c>
      <c r="C16" s="101"/>
      <c r="D16" s="101"/>
      <c r="E16" s="101"/>
      <c r="F16" s="101"/>
      <c r="G16" s="102"/>
    </row>
    <row r="17" spans="1:7" ht="123.75" customHeight="1" x14ac:dyDescent="0.25">
      <c r="A17" s="10" t="s">
        <v>73</v>
      </c>
      <c r="B17" s="103" t="s">
        <v>80</v>
      </c>
      <c r="C17" s="104"/>
      <c r="D17" s="104"/>
      <c r="E17" s="104"/>
      <c r="F17" s="104"/>
      <c r="G17" s="105"/>
    </row>
    <row r="18" spans="1:7" ht="87.75" customHeight="1" x14ac:dyDescent="0.25">
      <c r="A18" s="15" t="s">
        <v>74</v>
      </c>
      <c r="B18" s="88" t="s">
        <v>75</v>
      </c>
      <c r="C18" s="88"/>
      <c r="D18" s="88"/>
      <c r="E18" s="88"/>
      <c r="F18" s="88"/>
      <c r="G18" s="88"/>
    </row>
    <row r="19" spans="1:7" ht="38.25" x14ac:dyDescent="0.25">
      <c r="A19" s="11" t="s">
        <v>4</v>
      </c>
      <c r="B19" s="88" t="s">
        <v>144</v>
      </c>
      <c r="C19" s="88"/>
      <c r="D19" s="88"/>
      <c r="E19" s="88"/>
      <c r="F19" s="88"/>
      <c r="G19" s="88"/>
    </row>
    <row r="20" spans="1:7" ht="51" x14ac:dyDescent="0.25">
      <c r="A20" s="15" t="s">
        <v>5</v>
      </c>
      <c r="B20" s="88" t="s">
        <v>145</v>
      </c>
      <c r="C20" s="88"/>
      <c r="D20" s="88"/>
      <c r="E20" s="88"/>
      <c r="F20" s="88"/>
      <c r="G20" s="88"/>
    </row>
    <row r="21" spans="1:7" ht="47.25" customHeight="1" x14ac:dyDescent="0.25">
      <c r="A21" s="3" t="s">
        <v>76</v>
      </c>
      <c r="B21" s="88" t="s">
        <v>146</v>
      </c>
      <c r="C21" s="88"/>
      <c r="D21" s="88"/>
      <c r="E21" s="88"/>
      <c r="F21" s="88"/>
      <c r="G21" s="88"/>
    </row>
    <row r="22" spans="1:7" ht="47.25" customHeight="1" x14ac:dyDescent="0.25">
      <c r="A22" s="3" t="s">
        <v>77</v>
      </c>
      <c r="B22" s="88" t="s">
        <v>147</v>
      </c>
      <c r="C22" s="88"/>
      <c r="D22" s="88"/>
      <c r="E22" s="88"/>
      <c r="F22" s="88"/>
      <c r="G22" s="88"/>
    </row>
    <row r="23" spans="1:7" ht="24.75" customHeight="1" x14ac:dyDescent="0.25">
      <c r="A23" s="79" t="s">
        <v>7</v>
      </c>
      <c r="B23" s="82" t="s">
        <v>8</v>
      </c>
      <c r="C23" s="82"/>
      <c r="D23" s="82"/>
      <c r="E23" s="82"/>
      <c r="F23" s="82"/>
      <c r="G23" s="82"/>
    </row>
    <row r="24" spans="1:7" ht="33" customHeight="1" x14ac:dyDescent="0.25">
      <c r="A24" s="80"/>
      <c r="B24" s="83" t="s">
        <v>164</v>
      </c>
      <c r="C24" s="84"/>
      <c r="D24" s="84"/>
      <c r="E24" s="84"/>
      <c r="F24" s="84"/>
      <c r="G24" s="85"/>
    </row>
    <row r="25" spans="1:7" ht="26.25" customHeight="1" x14ac:dyDescent="0.25">
      <c r="A25" s="80"/>
      <c r="B25" s="4" t="s">
        <v>148</v>
      </c>
      <c r="C25" s="4" t="s">
        <v>54</v>
      </c>
      <c r="D25" s="4" t="s">
        <v>66</v>
      </c>
      <c r="E25" s="4" t="s">
        <v>69</v>
      </c>
      <c r="F25" s="4" t="s">
        <v>70</v>
      </c>
      <c r="G25" s="4" t="s">
        <v>71</v>
      </c>
    </row>
    <row r="26" spans="1:7" ht="26.25" customHeight="1" x14ac:dyDescent="0.25">
      <c r="A26" s="81"/>
      <c r="B26" s="9">
        <f>SUM(C26:G26)</f>
        <v>317066.19700000004</v>
      </c>
      <c r="C26" s="9">
        <f>'План реализ.'!G10</f>
        <v>111904.93000000001</v>
      </c>
      <c r="D26" s="9">
        <f>'План реализ.'!H10</f>
        <v>54998.125499999995</v>
      </c>
      <c r="E26" s="9">
        <f>'План реализ.'!I10</f>
        <v>58048.141499999991</v>
      </c>
      <c r="F26" s="9">
        <f>'План реализ.'!J10</f>
        <v>45955</v>
      </c>
      <c r="G26" s="9">
        <f>'План реализ.'!K10</f>
        <v>46160</v>
      </c>
    </row>
    <row r="27" spans="1:7" ht="24.75" customHeight="1" x14ac:dyDescent="0.25">
      <c r="A27" s="79" t="s">
        <v>155</v>
      </c>
      <c r="B27" s="82" t="s">
        <v>78</v>
      </c>
      <c r="C27" s="82"/>
      <c r="D27" s="82"/>
      <c r="E27" s="82"/>
      <c r="F27" s="82"/>
      <c r="G27" s="82"/>
    </row>
    <row r="28" spans="1:7" ht="38.25" customHeight="1" x14ac:dyDescent="0.25">
      <c r="A28" s="80"/>
      <c r="B28" s="83" t="s">
        <v>79</v>
      </c>
      <c r="C28" s="84"/>
      <c r="D28" s="84"/>
      <c r="E28" s="84"/>
      <c r="F28" s="84"/>
      <c r="G28" s="85"/>
    </row>
    <row r="29" spans="1:7" ht="26.25" customHeight="1" x14ac:dyDescent="0.25">
      <c r="A29" s="80"/>
      <c r="B29" s="4" t="s">
        <v>148</v>
      </c>
      <c r="C29" s="4" t="s">
        <v>54</v>
      </c>
      <c r="D29" s="4" t="s">
        <v>66</v>
      </c>
      <c r="E29" s="4" t="s">
        <v>69</v>
      </c>
      <c r="F29" s="4" t="s">
        <v>70</v>
      </c>
      <c r="G29" s="4" t="s">
        <v>71</v>
      </c>
    </row>
    <row r="30" spans="1:7" ht="26.25" customHeight="1" x14ac:dyDescent="0.25">
      <c r="A30" s="81"/>
      <c r="B30" s="9"/>
      <c r="C30" s="9"/>
      <c r="D30" s="9"/>
      <c r="E30" s="9"/>
      <c r="F30" s="9"/>
      <c r="G30" s="9"/>
    </row>
    <row r="31" spans="1:7" x14ac:dyDescent="0.25">
      <c r="A31" s="2"/>
    </row>
  </sheetData>
  <mergeCells count="26">
    <mergeCell ref="B22:G22"/>
    <mergeCell ref="A12:A16"/>
    <mergeCell ref="B12:G12"/>
    <mergeCell ref="B15:G15"/>
    <mergeCell ref="B16:G16"/>
    <mergeCell ref="B14:G14"/>
    <mergeCell ref="B13:G13"/>
    <mergeCell ref="B18:G18"/>
    <mergeCell ref="B17:G17"/>
    <mergeCell ref="B19:G19"/>
    <mergeCell ref="A27:A30"/>
    <mergeCell ref="B27:G27"/>
    <mergeCell ref="B28:G28"/>
    <mergeCell ref="B24:G24"/>
    <mergeCell ref="C1:G1"/>
    <mergeCell ref="C2:G2"/>
    <mergeCell ref="C3:G3"/>
    <mergeCell ref="B9:G9"/>
    <mergeCell ref="B11:G11"/>
    <mergeCell ref="B10:G10"/>
    <mergeCell ref="A6:G6"/>
    <mergeCell ref="A7:G7"/>
    <mergeCell ref="A23:A26"/>
    <mergeCell ref="B23:G23"/>
    <mergeCell ref="B20:G20"/>
    <mergeCell ref="B21:G21"/>
  </mergeCells>
  <phoneticPr fontId="18" type="noConversion"/>
  <pageMargins left="0.51181102362204722" right="0" top="0.39370078740157483" bottom="0.19685039370078741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4E4CE-8986-49B0-A4E7-389B23620C20}">
  <sheetPr>
    <tabColor rgb="FFFFCCFF"/>
  </sheetPr>
  <dimension ref="A1:N309"/>
  <sheetViews>
    <sheetView tabSelected="1" zoomScaleNormal="100" workbookViewId="0">
      <pane xSplit="12" ySplit="9" topLeftCell="M10" activePane="bottomRight" state="frozen"/>
      <selection pane="topRight" activeCell="M1" sqref="M1"/>
      <selection pane="bottomLeft" activeCell="A10" sqref="A10"/>
      <selection pane="bottomRight" activeCell="P14" sqref="P14"/>
    </sheetView>
  </sheetViews>
  <sheetFormatPr defaultRowHeight="15" x14ac:dyDescent="0.25"/>
  <cols>
    <col min="1" max="1" width="5" customWidth="1"/>
    <col min="2" max="2" width="26.85546875" customWidth="1"/>
    <col min="3" max="3" width="19.7109375" customWidth="1"/>
    <col min="5" max="5" width="10.28515625" customWidth="1"/>
    <col min="6" max="6" width="10.42578125" bestFit="1" customWidth="1"/>
    <col min="7" max="7" width="10.28515625" customWidth="1"/>
    <col min="9" max="9" width="9.42578125" bestFit="1" customWidth="1"/>
    <col min="12" max="12" width="13.7109375" customWidth="1"/>
  </cols>
  <sheetData>
    <row r="1" spans="1:12" ht="17.25" customHeight="1" x14ac:dyDescent="0.25">
      <c r="A1" s="86" t="s">
        <v>157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ht="15.75" x14ac:dyDescent="0.25">
      <c r="A2" s="12"/>
    </row>
    <row r="3" spans="1:12" ht="18.75" x14ac:dyDescent="0.25">
      <c r="A3" s="115" t="s">
        <v>92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39" customHeight="1" x14ac:dyDescent="0.25">
      <c r="A4" s="116" t="s">
        <v>93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2" ht="15.75" x14ac:dyDescent="0.25">
      <c r="A5" s="5"/>
      <c r="B5" s="120"/>
      <c r="C5" s="120"/>
      <c r="D5" s="120"/>
      <c r="E5" s="120"/>
      <c r="F5" s="120"/>
      <c r="G5" s="120"/>
      <c r="H5" s="120"/>
      <c r="I5" s="120"/>
      <c r="J5" s="120"/>
      <c r="K5" s="120"/>
    </row>
    <row r="6" spans="1:12" ht="15.75" thickBot="1" x14ac:dyDescent="0.3">
      <c r="A6" s="5"/>
    </row>
    <row r="7" spans="1:12" ht="51.75" customHeight="1" thickBot="1" x14ac:dyDescent="0.3">
      <c r="A7" s="117" t="s">
        <v>14</v>
      </c>
      <c r="B7" s="117" t="s">
        <v>15</v>
      </c>
      <c r="C7" s="117" t="s">
        <v>16</v>
      </c>
      <c r="D7" s="117" t="s">
        <v>17</v>
      </c>
      <c r="E7" s="117" t="s">
        <v>162</v>
      </c>
      <c r="F7" s="127" t="s">
        <v>18</v>
      </c>
      <c r="G7" s="121" t="s">
        <v>19</v>
      </c>
      <c r="H7" s="122"/>
      <c r="I7" s="122"/>
      <c r="J7" s="122"/>
      <c r="K7" s="123"/>
      <c r="L7" s="117" t="s">
        <v>20</v>
      </c>
    </row>
    <row r="8" spans="1:12" ht="15.75" thickBot="1" x14ac:dyDescent="0.3">
      <c r="A8" s="118"/>
      <c r="B8" s="118"/>
      <c r="C8" s="118"/>
      <c r="D8" s="118"/>
      <c r="E8" s="118"/>
      <c r="F8" s="128"/>
      <c r="G8" s="14" t="s">
        <v>54</v>
      </c>
      <c r="H8" s="14" t="s">
        <v>66</v>
      </c>
      <c r="I8" s="14" t="s">
        <v>69</v>
      </c>
      <c r="J8" s="14" t="s">
        <v>70</v>
      </c>
      <c r="K8" s="14" t="s">
        <v>71</v>
      </c>
      <c r="L8" s="118"/>
    </row>
    <row r="9" spans="1:12" ht="15.75" thickBot="1" x14ac:dyDescent="0.3">
      <c r="A9" s="13">
        <v>1</v>
      </c>
      <c r="B9" s="14">
        <v>2</v>
      </c>
      <c r="C9" s="14">
        <v>3</v>
      </c>
      <c r="D9" s="14">
        <v>4</v>
      </c>
      <c r="E9" s="14">
        <v>5</v>
      </c>
      <c r="F9" s="6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</row>
    <row r="10" spans="1:12" s="16" customFormat="1" ht="43.5" customHeight="1" thickBot="1" x14ac:dyDescent="0.3">
      <c r="A10" s="131"/>
      <c r="B10" s="132" t="s">
        <v>141</v>
      </c>
      <c r="C10" s="24" t="s">
        <v>21</v>
      </c>
      <c r="D10" s="25" t="s">
        <v>72</v>
      </c>
      <c r="E10" s="26">
        <f>SUM(E11:E15)</f>
        <v>110807.07405</v>
      </c>
      <c r="F10" s="26">
        <f>SUM(G10:K10)</f>
        <v>317066.19700000004</v>
      </c>
      <c r="G10" s="26">
        <f>SUM(G11:G15)</f>
        <v>111904.93000000001</v>
      </c>
      <c r="H10" s="26">
        <f t="shared" ref="H10:K10" si="0">SUM(H11:H15)</f>
        <v>54998.125499999995</v>
      </c>
      <c r="I10" s="26">
        <f t="shared" si="0"/>
        <v>58048.141499999991</v>
      </c>
      <c r="J10" s="26">
        <f t="shared" si="0"/>
        <v>45955</v>
      </c>
      <c r="K10" s="26">
        <f t="shared" si="0"/>
        <v>46160</v>
      </c>
      <c r="L10" s="24" t="s">
        <v>42</v>
      </c>
    </row>
    <row r="11" spans="1:12" s="16" customFormat="1" ht="30.75" customHeight="1" thickBot="1" x14ac:dyDescent="0.3">
      <c r="A11" s="131"/>
      <c r="B11" s="132"/>
      <c r="C11" s="24" t="s">
        <v>11</v>
      </c>
      <c r="D11" s="24"/>
      <c r="E11" s="26">
        <f>E17+E107</f>
        <v>0</v>
      </c>
      <c r="F11" s="26">
        <f>SUM(G11:K11)</f>
        <v>2646</v>
      </c>
      <c r="G11" s="26">
        <f t="shared" ref="G11:H15" si="1">G17+G107</f>
        <v>0</v>
      </c>
      <c r="H11" s="26">
        <f t="shared" si="1"/>
        <v>2646</v>
      </c>
      <c r="I11" s="26">
        <f t="shared" ref="I11:K11" si="2">I17+I107</f>
        <v>0</v>
      </c>
      <c r="J11" s="26">
        <f t="shared" si="2"/>
        <v>0</v>
      </c>
      <c r="K11" s="26">
        <f t="shared" si="2"/>
        <v>0</v>
      </c>
      <c r="L11" s="138" t="s">
        <v>32</v>
      </c>
    </row>
    <row r="12" spans="1:12" s="16" customFormat="1" ht="24.95" customHeight="1" thickBot="1" x14ac:dyDescent="0.3">
      <c r="A12" s="131"/>
      <c r="B12" s="132"/>
      <c r="C12" s="24" t="s">
        <v>12</v>
      </c>
      <c r="D12" s="24"/>
      <c r="E12" s="26">
        <f>E18+E108</f>
        <v>36410</v>
      </c>
      <c r="F12" s="26">
        <f>SUM(G12:K12)</f>
        <v>56936.83</v>
      </c>
      <c r="G12" s="26">
        <f t="shared" si="1"/>
        <v>37403.630000000005</v>
      </c>
      <c r="H12" s="26">
        <f t="shared" si="1"/>
        <v>6528.2</v>
      </c>
      <c r="I12" s="26">
        <f t="shared" ref="I12:K12" si="3">I18+I108</f>
        <v>13005</v>
      </c>
      <c r="J12" s="26">
        <f t="shared" si="3"/>
        <v>0</v>
      </c>
      <c r="K12" s="26">
        <f t="shared" si="3"/>
        <v>0</v>
      </c>
      <c r="L12" s="139"/>
    </row>
    <row r="13" spans="1:12" s="16" customFormat="1" ht="44.25" customHeight="1" thickBot="1" x14ac:dyDescent="0.3">
      <c r="A13" s="131"/>
      <c r="B13" s="132"/>
      <c r="C13" s="24" t="s">
        <v>23</v>
      </c>
      <c r="D13" s="24"/>
      <c r="E13" s="26">
        <f>E19+E109</f>
        <v>0</v>
      </c>
      <c r="F13" s="26">
        <f t="shared" ref="F13:F14" si="4">SUM(G13:K13)</f>
        <v>0</v>
      </c>
      <c r="G13" s="26">
        <f t="shared" si="1"/>
        <v>0</v>
      </c>
      <c r="H13" s="26">
        <f t="shared" si="1"/>
        <v>0</v>
      </c>
      <c r="I13" s="26">
        <f t="shared" ref="I13:K13" si="5">I19+I109</f>
        <v>0</v>
      </c>
      <c r="J13" s="26">
        <f t="shared" si="5"/>
        <v>0</v>
      </c>
      <c r="K13" s="26">
        <f t="shared" si="5"/>
        <v>0</v>
      </c>
      <c r="L13" s="139"/>
    </row>
    <row r="14" spans="1:12" s="16" customFormat="1" ht="27" customHeight="1" thickBot="1" x14ac:dyDescent="0.3">
      <c r="A14" s="131"/>
      <c r="B14" s="132"/>
      <c r="C14" s="24" t="s">
        <v>13</v>
      </c>
      <c r="D14" s="24"/>
      <c r="E14" s="26">
        <f>E20+E110</f>
        <v>0</v>
      </c>
      <c r="F14" s="26">
        <f t="shared" si="4"/>
        <v>0</v>
      </c>
      <c r="G14" s="26">
        <f t="shared" si="1"/>
        <v>0</v>
      </c>
      <c r="H14" s="26">
        <f t="shared" si="1"/>
        <v>0</v>
      </c>
      <c r="I14" s="26">
        <f t="shared" ref="I14:K14" si="6">I20+I110</f>
        <v>0</v>
      </c>
      <c r="J14" s="26">
        <f t="shared" si="6"/>
        <v>0</v>
      </c>
      <c r="K14" s="26">
        <f t="shared" si="6"/>
        <v>0</v>
      </c>
      <c r="L14" s="139"/>
    </row>
    <row r="15" spans="1:12" s="16" customFormat="1" ht="36.75" customHeight="1" thickBot="1" x14ac:dyDescent="0.3">
      <c r="A15" s="131"/>
      <c r="B15" s="132"/>
      <c r="C15" s="24" t="s">
        <v>24</v>
      </c>
      <c r="D15" s="25" t="s">
        <v>72</v>
      </c>
      <c r="E15" s="26">
        <f>E21+E111</f>
        <v>74397.074049999996</v>
      </c>
      <c r="F15" s="26">
        <f>SUM(G15:K15)</f>
        <v>257483.367</v>
      </c>
      <c r="G15" s="26">
        <f t="shared" si="1"/>
        <v>74501.3</v>
      </c>
      <c r="H15" s="26">
        <f t="shared" si="1"/>
        <v>45823.925499999998</v>
      </c>
      <c r="I15" s="26">
        <f t="shared" ref="I15:K15" si="7">I21+I111</f>
        <v>45043.141499999991</v>
      </c>
      <c r="J15" s="26">
        <f t="shared" si="7"/>
        <v>45955</v>
      </c>
      <c r="K15" s="26">
        <f t="shared" si="7"/>
        <v>46160</v>
      </c>
      <c r="L15" s="140"/>
    </row>
    <row r="16" spans="1:12" s="16" customFormat="1" ht="23.25" thickBot="1" x14ac:dyDescent="0.3">
      <c r="A16" s="129"/>
      <c r="B16" s="27"/>
      <c r="C16" s="27" t="s">
        <v>21</v>
      </c>
      <c r="D16" s="28" t="s">
        <v>72</v>
      </c>
      <c r="E16" s="29">
        <f>SUM(E17:E21)</f>
        <v>33530</v>
      </c>
      <c r="F16" s="29">
        <f>SUM(G16:K16)</f>
        <v>57935</v>
      </c>
      <c r="G16" s="29">
        <f>SUM(G17:G21)</f>
        <v>34585</v>
      </c>
      <c r="H16" s="29">
        <f t="shared" ref="H16:K16" si="8">SUM(H17:H21)</f>
        <v>8900</v>
      </c>
      <c r="I16" s="29">
        <f t="shared" si="8"/>
        <v>14450</v>
      </c>
      <c r="J16" s="29">
        <f t="shared" si="8"/>
        <v>0</v>
      </c>
      <c r="K16" s="29">
        <f t="shared" si="8"/>
        <v>0</v>
      </c>
      <c r="L16" s="27" t="s">
        <v>42</v>
      </c>
    </row>
    <row r="17" spans="1:12" s="16" customFormat="1" ht="21" customHeight="1" thickBot="1" x14ac:dyDescent="0.3">
      <c r="A17" s="129"/>
      <c r="B17" s="130" t="s">
        <v>142</v>
      </c>
      <c r="C17" s="27" t="s">
        <v>11</v>
      </c>
      <c r="D17" s="27"/>
      <c r="E17" s="29">
        <v>0</v>
      </c>
      <c r="F17" s="29">
        <f>SUM(G17:K17)</f>
        <v>2512</v>
      </c>
      <c r="G17" s="29">
        <f t="shared" ref="G17:H21" si="9">G35+G53+G71+G89+G23</f>
        <v>0</v>
      </c>
      <c r="H17" s="29">
        <f t="shared" si="9"/>
        <v>2512</v>
      </c>
      <c r="I17" s="29">
        <f t="shared" ref="I17:K17" si="10">I35+I53+I71+I89+I23</f>
        <v>0</v>
      </c>
      <c r="J17" s="29">
        <f t="shared" si="10"/>
        <v>0</v>
      </c>
      <c r="K17" s="29">
        <f t="shared" si="10"/>
        <v>0</v>
      </c>
      <c r="L17" s="141" t="s">
        <v>32</v>
      </c>
    </row>
    <row r="18" spans="1:12" s="16" customFormat="1" ht="24.95" customHeight="1" thickBot="1" x14ac:dyDescent="0.3">
      <c r="A18" s="129"/>
      <c r="B18" s="130"/>
      <c r="C18" s="27" t="s">
        <v>12</v>
      </c>
      <c r="D18" s="27"/>
      <c r="E18" s="29">
        <f>SUM(E36,E54,E72,E90)</f>
        <v>29346.3</v>
      </c>
      <c r="F18" s="29">
        <f t="shared" ref="F18:F20" si="11">SUM(G18:K18)</f>
        <v>48832.9</v>
      </c>
      <c r="G18" s="29">
        <f t="shared" si="9"/>
        <v>30339.9</v>
      </c>
      <c r="H18" s="29">
        <f t="shared" si="9"/>
        <v>5488</v>
      </c>
      <c r="I18" s="29">
        <f t="shared" ref="I18:K18" si="12">I36+I54+I72+I90+I24</f>
        <v>13005</v>
      </c>
      <c r="J18" s="29">
        <f t="shared" si="12"/>
        <v>0</v>
      </c>
      <c r="K18" s="29">
        <f t="shared" si="12"/>
        <v>0</v>
      </c>
      <c r="L18" s="142"/>
    </row>
    <row r="19" spans="1:12" s="16" customFormat="1" ht="38.25" customHeight="1" thickBot="1" x14ac:dyDescent="0.3">
      <c r="A19" s="129"/>
      <c r="B19" s="130"/>
      <c r="C19" s="27" t="s">
        <v>23</v>
      </c>
      <c r="D19" s="27"/>
      <c r="E19" s="29">
        <f>SUM(E37,E55,E73,E91)</f>
        <v>0</v>
      </c>
      <c r="F19" s="29">
        <f t="shared" si="11"/>
        <v>0</v>
      </c>
      <c r="G19" s="29">
        <f t="shared" si="9"/>
        <v>0</v>
      </c>
      <c r="H19" s="29">
        <f t="shared" si="9"/>
        <v>0</v>
      </c>
      <c r="I19" s="29">
        <f t="shared" ref="I19:K19" si="13">I37+I55+I73+I91+I25</f>
        <v>0</v>
      </c>
      <c r="J19" s="29">
        <f t="shared" si="13"/>
        <v>0</v>
      </c>
      <c r="K19" s="29">
        <f t="shared" si="13"/>
        <v>0</v>
      </c>
      <c r="L19" s="142"/>
    </row>
    <row r="20" spans="1:12" s="16" customFormat="1" ht="23.25" customHeight="1" thickBot="1" x14ac:dyDescent="0.3">
      <c r="A20" s="129"/>
      <c r="B20" s="130"/>
      <c r="C20" s="27" t="s">
        <v>13</v>
      </c>
      <c r="D20" s="27"/>
      <c r="E20" s="29">
        <f>SUM(E38,E56,E74,E92)</f>
        <v>0</v>
      </c>
      <c r="F20" s="29">
        <f t="shared" si="11"/>
        <v>0</v>
      </c>
      <c r="G20" s="29">
        <f t="shared" si="9"/>
        <v>0</v>
      </c>
      <c r="H20" s="29">
        <f t="shared" si="9"/>
        <v>0</v>
      </c>
      <c r="I20" s="29">
        <f t="shared" ref="I20:K20" si="14">I38+I56+I74+I92+I26</f>
        <v>0</v>
      </c>
      <c r="J20" s="29">
        <f t="shared" si="14"/>
        <v>0</v>
      </c>
      <c r="K20" s="29">
        <f t="shared" si="14"/>
        <v>0</v>
      </c>
      <c r="L20" s="142"/>
    </row>
    <row r="21" spans="1:12" s="16" customFormat="1" ht="36" customHeight="1" thickBot="1" x14ac:dyDescent="0.3">
      <c r="A21" s="129"/>
      <c r="B21" s="130"/>
      <c r="C21" s="27" t="s">
        <v>24</v>
      </c>
      <c r="D21" s="28" t="s">
        <v>72</v>
      </c>
      <c r="E21" s="29">
        <f>SUM(E39,E57,E75,E93)</f>
        <v>4183.7</v>
      </c>
      <c r="F21" s="29">
        <f t="shared" ref="F21:F26" si="15">SUM(G21:K21)</f>
        <v>6590.1</v>
      </c>
      <c r="G21" s="29">
        <f t="shared" si="9"/>
        <v>4245.1000000000004</v>
      </c>
      <c r="H21" s="29">
        <f t="shared" si="9"/>
        <v>900</v>
      </c>
      <c r="I21" s="29">
        <f>I39+I57+I75+I93+I27</f>
        <v>1445</v>
      </c>
      <c r="J21" s="29">
        <f>J39+J57+J75+J93+J27</f>
        <v>0</v>
      </c>
      <c r="K21" s="29">
        <f>K39+K57+K75+K93+K27</f>
        <v>0</v>
      </c>
      <c r="L21" s="143"/>
    </row>
    <row r="22" spans="1:12" s="16" customFormat="1" ht="36" customHeight="1" thickBot="1" x14ac:dyDescent="0.3">
      <c r="A22" s="30"/>
      <c r="B22" s="31"/>
      <c r="C22" s="30" t="s">
        <v>21</v>
      </c>
      <c r="D22" s="32" t="s">
        <v>72</v>
      </c>
      <c r="E22" s="22"/>
      <c r="F22" s="22">
        <f t="shared" si="15"/>
        <v>8900</v>
      </c>
      <c r="G22" s="22">
        <f>SUM(G23:G27)</f>
        <v>0</v>
      </c>
      <c r="H22" s="22">
        <f>SUM(H23:H27)</f>
        <v>8900</v>
      </c>
      <c r="I22" s="22">
        <f>SUM(I23:I27)</f>
        <v>0</v>
      </c>
      <c r="J22" s="22">
        <f>SUM(J23:J27)</f>
        <v>0</v>
      </c>
      <c r="K22" s="22">
        <f>SUM(K23:K27)</f>
        <v>0</v>
      </c>
      <c r="L22" s="30" t="s">
        <v>42</v>
      </c>
    </row>
    <row r="23" spans="1:12" s="16" customFormat="1" ht="36" customHeight="1" thickBot="1" x14ac:dyDescent="0.3">
      <c r="A23" s="30"/>
      <c r="B23" s="31"/>
      <c r="C23" s="30" t="s">
        <v>11</v>
      </c>
      <c r="D23" s="30"/>
      <c r="E23" s="22"/>
      <c r="F23" s="22">
        <f t="shared" si="15"/>
        <v>2512</v>
      </c>
      <c r="G23" s="22">
        <f t="shared" ref="G23:K27" si="16">G29</f>
        <v>0</v>
      </c>
      <c r="H23" s="22">
        <f t="shared" si="16"/>
        <v>2512</v>
      </c>
      <c r="I23" s="22">
        <f t="shared" si="16"/>
        <v>0</v>
      </c>
      <c r="J23" s="22">
        <f t="shared" si="16"/>
        <v>0</v>
      </c>
      <c r="K23" s="22">
        <f t="shared" si="16"/>
        <v>0</v>
      </c>
      <c r="L23" s="106" t="s">
        <v>32</v>
      </c>
    </row>
    <row r="24" spans="1:12" s="16" customFormat="1" ht="36" customHeight="1" thickBot="1" x14ac:dyDescent="0.3">
      <c r="A24" s="124" t="s">
        <v>82</v>
      </c>
      <c r="B24" s="119" t="s">
        <v>165</v>
      </c>
      <c r="C24" s="30" t="s">
        <v>12</v>
      </c>
      <c r="D24" s="30"/>
      <c r="E24" s="22"/>
      <c r="F24" s="22">
        <f t="shared" si="15"/>
        <v>5488</v>
      </c>
      <c r="G24" s="22">
        <f t="shared" si="16"/>
        <v>0</v>
      </c>
      <c r="H24" s="22">
        <f t="shared" si="16"/>
        <v>5488</v>
      </c>
      <c r="I24" s="22">
        <f t="shared" si="16"/>
        <v>0</v>
      </c>
      <c r="J24" s="22">
        <f t="shared" si="16"/>
        <v>0</v>
      </c>
      <c r="K24" s="22">
        <f t="shared" si="16"/>
        <v>0</v>
      </c>
      <c r="L24" s="107"/>
    </row>
    <row r="25" spans="1:12" s="16" customFormat="1" ht="36" customHeight="1" thickBot="1" x14ac:dyDescent="0.3">
      <c r="A25" s="124"/>
      <c r="B25" s="119"/>
      <c r="C25" s="30" t="s">
        <v>23</v>
      </c>
      <c r="D25" s="30"/>
      <c r="E25" s="22"/>
      <c r="F25" s="22">
        <f t="shared" si="15"/>
        <v>0</v>
      </c>
      <c r="G25" s="22">
        <f t="shared" si="16"/>
        <v>0</v>
      </c>
      <c r="H25" s="22">
        <f t="shared" si="16"/>
        <v>0</v>
      </c>
      <c r="I25" s="22">
        <f t="shared" si="16"/>
        <v>0</v>
      </c>
      <c r="J25" s="22">
        <f t="shared" si="16"/>
        <v>0</v>
      </c>
      <c r="K25" s="22">
        <f t="shared" si="16"/>
        <v>0</v>
      </c>
      <c r="L25" s="107"/>
    </row>
    <row r="26" spans="1:12" s="16" customFormat="1" ht="36" customHeight="1" thickBot="1" x14ac:dyDescent="0.3">
      <c r="A26" s="30"/>
      <c r="B26" s="31"/>
      <c r="C26" s="30" t="s">
        <v>13</v>
      </c>
      <c r="D26" s="30"/>
      <c r="E26" s="22"/>
      <c r="F26" s="22">
        <f t="shared" si="15"/>
        <v>0</v>
      </c>
      <c r="G26" s="22">
        <f t="shared" si="16"/>
        <v>0</v>
      </c>
      <c r="H26" s="22">
        <f t="shared" si="16"/>
        <v>0</v>
      </c>
      <c r="I26" s="22">
        <f t="shared" si="16"/>
        <v>0</v>
      </c>
      <c r="J26" s="22">
        <f t="shared" si="16"/>
        <v>0</v>
      </c>
      <c r="K26" s="22">
        <f t="shared" si="16"/>
        <v>0</v>
      </c>
      <c r="L26" s="107"/>
    </row>
    <row r="27" spans="1:12" s="16" customFormat="1" ht="36" customHeight="1" thickBot="1" x14ac:dyDescent="0.3">
      <c r="A27" s="30"/>
      <c r="B27" s="31"/>
      <c r="C27" s="30" t="s">
        <v>24</v>
      </c>
      <c r="D27" s="32" t="s">
        <v>72</v>
      </c>
      <c r="E27" s="22"/>
      <c r="F27" s="22">
        <f>SUM(F33)</f>
        <v>900</v>
      </c>
      <c r="G27" s="22">
        <f t="shared" si="16"/>
        <v>0</v>
      </c>
      <c r="H27" s="22">
        <f t="shared" si="16"/>
        <v>900</v>
      </c>
      <c r="I27" s="22">
        <f t="shared" si="16"/>
        <v>0</v>
      </c>
      <c r="J27" s="22">
        <f t="shared" si="16"/>
        <v>0</v>
      </c>
      <c r="K27" s="22">
        <f t="shared" si="16"/>
        <v>0</v>
      </c>
      <c r="L27" s="108"/>
    </row>
    <row r="28" spans="1:12" s="16" customFormat="1" ht="36" customHeight="1" thickBot="1" x14ac:dyDescent="0.3">
      <c r="A28" s="34"/>
      <c r="B28" s="35" t="s">
        <v>26</v>
      </c>
      <c r="C28" s="17" t="s">
        <v>21</v>
      </c>
      <c r="D28" s="36" t="s">
        <v>72</v>
      </c>
      <c r="E28" s="37"/>
      <c r="F28" s="22">
        <f t="shared" ref="F28:F34" si="17">SUM(G28:K28)</f>
        <v>8900</v>
      </c>
      <c r="G28" s="37">
        <f>SUM(G29:G33)</f>
        <v>0</v>
      </c>
      <c r="H28" s="37">
        <f>SUM(H29:H33)</f>
        <v>8900</v>
      </c>
      <c r="I28" s="37">
        <f>SUM(I29:I33)</f>
        <v>0</v>
      </c>
      <c r="J28" s="37">
        <f>SUM(J29:J33)</f>
        <v>0</v>
      </c>
      <c r="K28" s="37">
        <f>SUM(K29:K33)</f>
        <v>0</v>
      </c>
      <c r="L28" s="34" t="s">
        <v>42</v>
      </c>
    </row>
    <row r="29" spans="1:12" s="16" customFormat="1" ht="36" customHeight="1" thickBot="1" x14ac:dyDescent="0.3">
      <c r="A29" s="34"/>
      <c r="B29" s="35"/>
      <c r="C29" s="17" t="s">
        <v>11</v>
      </c>
      <c r="D29" s="36"/>
      <c r="E29" s="37"/>
      <c r="F29" s="22">
        <f t="shared" si="17"/>
        <v>2512</v>
      </c>
      <c r="G29" s="75">
        <v>0</v>
      </c>
      <c r="H29" s="38">
        <v>2512</v>
      </c>
      <c r="I29" s="75">
        <v>0</v>
      </c>
      <c r="J29" s="75">
        <v>0</v>
      </c>
      <c r="K29" s="75">
        <v>0</v>
      </c>
      <c r="L29" s="112" t="s">
        <v>32</v>
      </c>
    </row>
    <row r="30" spans="1:12" s="16" customFormat="1" ht="36" customHeight="1" thickBot="1" x14ac:dyDescent="0.3">
      <c r="A30" s="133" t="s">
        <v>25</v>
      </c>
      <c r="B30" s="137" t="s">
        <v>166</v>
      </c>
      <c r="C30" s="17" t="s">
        <v>12</v>
      </c>
      <c r="D30" s="36"/>
      <c r="E30" s="37"/>
      <c r="F30" s="22">
        <f t="shared" si="17"/>
        <v>5488</v>
      </c>
      <c r="G30" s="75">
        <v>0</v>
      </c>
      <c r="H30" s="38">
        <v>5488</v>
      </c>
      <c r="I30" s="75">
        <v>0</v>
      </c>
      <c r="J30" s="75">
        <v>0</v>
      </c>
      <c r="K30" s="75">
        <v>0</v>
      </c>
      <c r="L30" s="113"/>
    </row>
    <row r="31" spans="1:12" s="16" customFormat="1" ht="36" customHeight="1" thickBot="1" x14ac:dyDescent="0.3">
      <c r="A31" s="133"/>
      <c r="B31" s="137"/>
      <c r="C31" s="17" t="s">
        <v>23</v>
      </c>
      <c r="D31" s="36"/>
      <c r="E31" s="37"/>
      <c r="F31" s="22">
        <f t="shared" si="17"/>
        <v>0</v>
      </c>
      <c r="G31" s="75">
        <v>0</v>
      </c>
      <c r="H31" s="38">
        <v>0</v>
      </c>
      <c r="I31" s="75">
        <v>0</v>
      </c>
      <c r="J31" s="75">
        <v>0</v>
      </c>
      <c r="K31" s="75">
        <v>0</v>
      </c>
      <c r="L31" s="113"/>
    </row>
    <row r="32" spans="1:12" s="16" customFormat="1" ht="36" customHeight="1" thickBot="1" x14ac:dyDescent="0.3">
      <c r="A32" s="34"/>
      <c r="B32" s="39"/>
      <c r="C32" s="17" t="s">
        <v>13</v>
      </c>
      <c r="D32" s="36"/>
      <c r="E32" s="37"/>
      <c r="F32" s="22">
        <f t="shared" si="17"/>
        <v>0</v>
      </c>
      <c r="G32" s="75">
        <v>0</v>
      </c>
      <c r="H32" s="38">
        <v>0</v>
      </c>
      <c r="I32" s="75">
        <v>0</v>
      </c>
      <c r="J32" s="75">
        <v>0</v>
      </c>
      <c r="K32" s="75">
        <v>0</v>
      </c>
      <c r="L32" s="113"/>
    </row>
    <row r="33" spans="1:12" s="16" customFormat="1" ht="36" customHeight="1" thickBot="1" x14ac:dyDescent="0.3">
      <c r="A33" s="34"/>
      <c r="B33" s="39"/>
      <c r="C33" s="17" t="s">
        <v>24</v>
      </c>
      <c r="D33" s="36" t="s">
        <v>72</v>
      </c>
      <c r="E33" s="37"/>
      <c r="F33" s="22">
        <f t="shared" si="17"/>
        <v>900</v>
      </c>
      <c r="G33" s="75">
        <v>0</v>
      </c>
      <c r="H33" s="38">
        <v>900</v>
      </c>
      <c r="I33" s="75">
        <v>0</v>
      </c>
      <c r="J33" s="75">
        <v>0</v>
      </c>
      <c r="K33" s="75">
        <v>0</v>
      </c>
      <c r="L33" s="114"/>
    </row>
    <row r="34" spans="1:12" s="16" customFormat="1" ht="23.25" thickBot="1" x14ac:dyDescent="0.3">
      <c r="A34" s="124" t="s">
        <v>168</v>
      </c>
      <c r="B34" s="30"/>
      <c r="C34" s="30" t="s">
        <v>21</v>
      </c>
      <c r="D34" s="32" t="s">
        <v>72</v>
      </c>
      <c r="E34" s="22">
        <f>SUM(E35:E39)</f>
        <v>6526.2</v>
      </c>
      <c r="F34" s="22">
        <f t="shared" si="17"/>
        <v>7366.2</v>
      </c>
      <c r="G34" s="22">
        <f>SUM(G35:G39)</f>
        <v>7366.2</v>
      </c>
      <c r="H34" s="22">
        <f>SUM(H35:H39)</f>
        <v>0</v>
      </c>
      <c r="I34" s="22">
        <f t="shared" ref="I34:K34" si="18">SUM(I35:I39)</f>
        <v>0</v>
      </c>
      <c r="J34" s="22">
        <f t="shared" si="18"/>
        <v>0</v>
      </c>
      <c r="K34" s="22">
        <f t="shared" si="18"/>
        <v>0</v>
      </c>
      <c r="L34" s="30" t="s">
        <v>42</v>
      </c>
    </row>
    <row r="35" spans="1:12" s="16" customFormat="1" ht="27" customHeight="1" thickBot="1" x14ac:dyDescent="0.3">
      <c r="A35" s="124"/>
      <c r="B35" s="119" t="s">
        <v>81</v>
      </c>
      <c r="C35" s="30" t="s">
        <v>11</v>
      </c>
      <c r="D35" s="30"/>
      <c r="E35" s="22">
        <f t="shared" ref="E35" si="19">E41+E47</f>
        <v>0</v>
      </c>
      <c r="F35" s="22">
        <f t="shared" ref="F35:F38" si="20">SUM(G35:K35)</f>
        <v>0</v>
      </c>
      <c r="G35" s="22">
        <f>G41+G47</f>
        <v>0</v>
      </c>
      <c r="H35" s="22">
        <f>H41+H47</f>
        <v>0</v>
      </c>
      <c r="I35" s="22">
        <f t="shared" ref="I35:K35" si="21">I41+I47</f>
        <v>0</v>
      </c>
      <c r="J35" s="22">
        <f t="shared" si="21"/>
        <v>0</v>
      </c>
      <c r="K35" s="22">
        <f t="shared" si="21"/>
        <v>0</v>
      </c>
      <c r="L35" s="106" t="s">
        <v>32</v>
      </c>
    </row>
    <row r="36" spans="1:12" s="16" customFormat="1" ht="24.95" customHeight="1" thickBot="1" x14ac:dyDescent="0.3">
      <c r="A36" s="124"/>
      <c r="B36" s="119"/>
      <c r="C36" s="30" t="s">
        <v>12</v>
      </c>
      <c r="D36" s="30"/>
      <c r="E36" s="22">
        <f t="shared" ref="E36" si="22">E42+E48</f>
        <v>5180.3</v>
      </c>
      <c r="F36" s="22">
        <f t="shared" si="20"/>
        <v>5978.3</v>
      </c>
      <c r="G36" s="22">
        <f t="shared" ref="G36:K36" si="23">G42+G48</f>
        <v>5978.3</v>
      </c>
      <c r="H36" s="22">
        <f t="shared" si="23"/>
        <v>0</v>
      </c>
      <c r="I36" s="22">
        <f t="shared" si="23"/>
        <v>0</v>
      </c>
      <c r="J36" s="22">
        <f t="shared" si="23"/>
        <v>0</v>
      </c>
      <c r="K36" s="22">
        <f t="shared" si="23"/>
        <v>0</v>
      </c>
      <c r="L36" s="107"/>
    </row>
    <row r="37" spans="1:12" s="16" customFormat="1" ht="35.25" customHeight="1" thickBot="1" x14ac:dyDescent="0.3">
      <c r="A37" s="124"/>
      <c r="B37" s="119"/>
      <c r="C37" s="30" t="s">
        <v>23</v>
      </c>
      <c r="D37" s="30"/>
      <c r="E37" s="22">
        <f t="shared" ref="E37" si="24">E43+E49</f>
        <v>0</v>
      </c>
      <c r="F37" s="22">
        <f t="shared" si="20"/>
        <v>0</v>
      </c>
      <c r="G37" s="22">
        <f t="shared" ref="G37:K37" si="25">G43+G49</f>
        <v>0</v>
      </c>
      <c r="H37" s="22">
        <f t="shared" si="25"/>
        <v>0</v>
      </c>
      <c r="I37" s="22">
        <f>I43+I49</f>
        <v>0</v>
      </c>
      <c r="J37" s="22">
        <f t="shared" si="25"/>
        <v>0</v>
      </c>
      <c r="K37" s="22">
        <f t="shared" si="25"/>
        <v>0</v>
      </c>
      <c r="L37" s="107"/>
    </row>
    <row r="38" spans="1:12" s="16" customFormat="1" ht="29.25" customHeight="1" thickBot="1" x14ac:dyDescent="0.3">
      <c r="A38" s="124"/>
      <c r="B38" s="119"/>
      <c r="C38" s="30" t="s">
        <v>13</v>
      </c>
      <c r="D38" s="30"/>
      <c r="E38" s="22">
        <f t="shared" ref="E38" si="26">E44+E50</f>
        <v>0</v>
      </c>
      <c r="F38" s="22">
        <f t="shared" si="20"/>
        <v>0</v>
      </c>
      <c r="G38" s="22">
        <f t="shared" ref="G38:K38" si="27">G44+G50</f>
        <v>0</v>
      </c>
      <c r="H38" s="22">
        <f t="shared" si="27"/>
        <v>0</v>
      </c>
      <c r="I38" s="22">
        <f t="shared" si="27"/>
        <v>0</v>
      </c>
      <c r="J38" s="22">
        <f t="shared" si="27"/>
        <v>0</v>
      </c>
      <c r="K38" s="22">
        <f t="shared" si="27"/>
        <v>0</v>
      </c>
      <c r="L38" s="107"/>
    </row>
    <row r="39" spans="1:12" s="16" customFormat="1" ht="38.25" customHeight="1" thickBot="1" x14ac:dyDescent="0.3">
      <c r="A39" s="124"/>
      <c r="B39" s="119"/>
      <c r="C39" s="30" t="s">
        <v>24</v>
      </c>
      <c r="D39" s="32" t="s">
        <v>72</v>
      </c>
      <c r="E39" s="22">
        <f t="shared" ref="E39" si="28">E45+E51</f>
        <v>1345.8999999999999</v>
      </c>
      <c r="F39" s="22">
        <f>SUM(G39:K39)</f>
        <v>1387.8999999999999</v>
      </c>
      <c r="G39" s="22">
        <f>G45+G51</f>
        <v>1387.8999999999999</v>
      </c>
      <c r="H39" s="22">
        <f t="shared" ref="H39:K39" si="29">H45+H51</f>
        <v>0</v>
      </c>
      <c r="I39" s="22">
        <f t="shared" si="29"/>
        <v>0</v>
      </c>
      <c r="J39" s="22">
        <f t="shared" si="29"/>
        <v>0</v>
      </c>
      <c r="K39" s="22">
        <f t="shared" si="29"/>
        <v>0</v>
      </c>
      <c r="L39" s="108"/>
    </row>
    <row r="40" spans="1:12" ht="23.25" thickBot="1" x14ac:dyDescent="0.3">
      <c r="A40" s="125" t="s">
        <v>29</v>
      </c>
      <c r="B40" s="17" t="s">
        <v>26</v>
      </c>
      <c r="C40" s="17" t="s">
        <v>21</v>
      </c>
      <c r="D40" s="17" t="s">
        <v>72</v>
      </c>
      <c r="E40" s="40">
        <f>SUM(E41:E45)</f>
        <v>5453.1</v>
      </c>
      <c r="F40" s="22">
        <f>SUM(G40:K40)</f>
        <v>6293.1</v>
      </c>
      <c r="G40" s="40">
        <f>SUM(G41:G45)</f>
        <v>6293.1</v>
      </c>
      <c r="H40" s="40">
        <f>SUM(H41:H45)</f>
        <v>0</v>
      </c>
      <c r="I40" s="40">
        <f t="shared" ref="I40:K40" si="30">SUM(I41:I45)</f>
        <v>0</v>
      </c>
      <c r="J40" s="40">
        <f t="shared" si="30"/>
        <v>0</v>
      </c>
      <c r="K40" s="40">
        <f t="shared" si="30"/>
        <v>0</v>
      </c>
      <c r="L40" s="34" t="s">
        <v>42</v>
      </c>
    </row>
    <row r="41" spans="1:12" ht="27.75" customHeight="1" thickBot="1" x14ac:dyDescent="0.3">
      <c r="A41" s="125"/>
      <c r="B41" s="126" t="s">
        <v>85</v>
      </c>
      <c r="C41" s="17" t="s">
        <v>11</v>
      </c>
      <c r="D41" s="17"/>
      <c r="E41" s="40"/>
      <c r="F41" s="22">
        <f>SUM(G41:K41)</f>
        <v>0</v>
      </c>
      <c r="G41" s="38"/>
      <c r="H41" s="38"/>
      <c r="I41" s="38"/>
      <c r="J41" s="38"/>
      <c r="K41" s="38"/>
      <c r="L41" s="112" t="s">
        <v>32</v>
      </c>
    </row>
    <row r="42" spans="1:12" ht="29.25" customHeight="1" thickBot="1" x14ac:dyDescent="0.3">
      <c r="A42" s="125"/>
      <c r="B42" s="126"/>
      <c r="C42" s="17" t="s">
        <v>12</v>
      </c>
      <c r="D42" s="34"/>
      <c r="E42" s="47">
        <v>5180.3</v>
      </c>
      <c r="F42" s="22">
        <f>SUM(G42:K42)</f>
        <v>5978.3</v>
      </c>
      <c r="G42" s="38">
        <v>5978.3</v>
      </c>
      <c r="H42" s="38"/>
      <c r="I42" s="38"/>
      <c r="J42" s="38"/>
      <c r="K42" s="38"/>
      <c r="L42" s="113"/>
    </row>
    <row r="43" spans="1:12" ht="34.5" customHeight="1" thickBot="1" x14ac:dyDescent="0.3">
      <c r="A43" s="125"/>
      <c r="B43" s="126"/>
      <c r="C43" s="17" t="s">
        <v>23</v>
      </c>
      <c r="D43" s="34"/>
      <c r="E43" s="47"/>
      <c r="F43" s="22">
        <f>SUM(G43:K43)</f>
        <v>0</v>
      </c>
      <c r="G43" s="38"/>
      <c r="H43" s="38"/>
      <c r="I43" s="38"/>
      <c r="J43" s="38"/>
      <c r="K43" s="38"/>
      <c r="L43" s="113"/>
    </row>
    <row r="44" spans="1:12" ht="15.75" thickBot="1" x14ac:dyDescent="0.3">
      <c r="A44" s="125"/>
      <c r="B44" s="126"/>
      <c r="C44" s="17" t="s">
        <v>13</v>
      </c>
      <c r="D44" s="34"/>
      <c r="E44" s="47"/>
      <c r="F44" s="22">
        <f t="shared" ref="F44:F51" si="31">SUM(G44:K44)</f>
        <v>0</v>
      </c>
      <c r="G44" s="38"/>
      <c r="H44" s="38"/>
      <c r="I44" s="38"/>
      <c r="J44" s="38"/>
      <c r="K44" s="38"/>
      <c r="L44" s="113"/>
    </row>
    <row r="45" spans="1:12" ht="35.25" customHeight="1" thickBot="1" x14ac:dyDescent="0.3">
      <c r="A45" s="125"/>
      <c r="B45" s="126"/>
      <c r="C45" s="17" t="s">
        <v>24</v>
      </c>
      <c r="D45" s="34"/>
      <c r="E45" s="48">
        <v>272.8</v>
      </c>
      <c r="F45" s="22">
        <f t="shared" si="31"/>
        <v>314.8</v>
      </c>
      <c r="G45" s="41">
        <v>314.8</v>
      </c>
      <c r="H45" s="41">
        <v>0</v>
      </c>
      <c r="I45" s="41">
        <v>0</v>
      </c>
      <c r="J45" s="41">
        <v>0</v>
      </c>
      <c r="K45" s="41">
        <v>0</v>
      </c>
      <c r="L45" s="114"/>
    </row>
    <row r="46" spans="1:12" ht="23.25" thickBot="1" x14ac:dyDescent="0.3">
      <c r="A46" s="125" t="s">
        <v>169</v>
      </c>
      <c r="B46" s="17" t="s">
        <v>28</v>
      </c>
      <c r="C46" s="17" t="s">
        <v>21</v>
      </c>
      <c r="D46" s="17" t="s">
        <v>72</v>
      </c>
      <c r="E46" s="40">
        <f t="shared" ref="E46" si="32">SUM(E47:E51)</f>
        <v>1073.0999999999999</v>
      </c>
      <c r="F46" s="22">
        <f t="shared" si="31"/>
        <v>1073.0999999999999</v>
      </c>
      <c r="G46" s="40">
        <f t="shared" ref="G46:K46" si="33">SUM(G47:G51)</f>
        <v>1073.0999999999999</v>
      </c>
      <c r="H46" s="40">
        <f t="shared" si="33"/>
        <v>0</v>
      </c>
      <c r="I46" s="40">
        <f t="shared" si="33"/>
        <v>0</v>
      </c>
      <c r="J46" s="40">
        <f t="shared" si="33"/>
        <v>0</v>
      </c>
      <c r="K46" s="40">
        <f t="shared" si="33"/>
        <v>0</v>
      </c>
      <c r="L46" s="34" t="s">
        <v>42</v>
      </c>
    </row>
    <row r="47" spans="1:12" ht="24" customHeight="1" thickBot="1" x14ac:dyDescent="0.3">
      <c r="A47" s="125"/>
      <c r="B47" s="126" t="s">
        <v>86</v>
      </c>
      <c r="C47" s="17" t="s">
        <v>11</v>
      </c>
      <c r="D47" s="17"/>
      <c r="E47" s="40"/>
      <c r="F47" s="22">
        <f t="shared" si="31"/>
        <v>0</v>
      </c>
      <c r="G47" s="38"/>
      <c r="H47" s="38"/>
      <c r="I47" s="38"/>
      <c r="J47" s="38"/>
      <c r="K47" s="38"/>
      <c r="L47" s="112" t="s">
        <v>32</v>
      </c>
    </row>
    <row r="48" spans="1:12" ht="23.1" customHeight="1" thickBot="1" x14ac:dyDescent="0.3">
      <c r="A48" s="125"/>
      <c r="B48" s="126"/>
      <c r="C48" s="17" t="s">
        <v>12</v>
      </c>
      <c r="D48" s="17"/>
      <c r="E48" s="40">
        <v>0</v>
      </c>
      <c r="F48" s="22">
        <f t="shared" si="31"/>
        <v>0</v>
      </c>
      <c r="G48" s="38">
        <v>0</v>
      </c>
      <c r="H48" s="38">
        <v>0</v>
      </c>
      <c r="I48" s="38"/>
      <c r="J48" s="38"/>
      <c r="K48" s="38"/>
      <c r="L48" s="113"/>
    </row>
    <row r="49" spans="1:13" ht="34.5" customHeight="1" thickBot="1" x14ac:dyDescent="0.3">
      <c r="A49" s="125"/>
      <c r="B49" s="126"/>
      <c r="C49" s="17" t="s">
        <v>23</v>
      </c>
      <c r="D49" s="17"/>
      <c r="E49" s="40"/>
      <c r="F49" s="22">
        <f t="shared" si="31"/>
        <v>0</v>
      </c>
      <c r="G49" s="38"/>
      <c r="H49" s="38"/>
      <c r="I49" s="38"/>
      <c r="J49" s="38"/>
      <c r="K49" s="38"/>
      <c r="L49" s="113"/>
    </row>
    <row r="50" spans="1:13" ht="15.75" thickBot="1" x14ac:dyDescent="0.3">
      <c r="A50" s="125"/>
      <c r="B50" s="126"/>
      <c r="C50" s="17" t="s">
        <v>13</v>
      </c>
      <c r="D50" s="17"/>
      <c r="E50" s="40"/>
      <c r="F50" s="22">
        <f t="shared" si="31"/>
        <v>0</v>
      </c>
      <c r="G50" s="38"/>
      <c r="H50" s="38"/>
      <c r="I50" s="38"/>
      <c r="J50" s="38"/>
      <c r="K50" s="38"/>
      <c r="L50" s="113"/>
    </row>
    <row r="51" spans="1:13" ht="33.75" customHeight="1" thickBot="1" x14ac:dyDescent="0.3">
      <c r="A51" s="125"/>
      <c r="B51" s="126"/>
      <c r="C51" s="17" t="s">
        <v>24</v>
      </c>
      <c r="D51" s="17"/>
      <c r="E51" s="48">
        <v>1073.0999999999999</v>
      </c>
      <c r="F51" s="22">
        <f t="shared" si="31"/>
        <v>1073.0999999999999</v>
      </c>
      <c r="G51" s="41">
        <v>1073.0999999999999</v>
      </c>
      <c r="H51" s="41">
        <v>0</v>
      </c>
      <c r="I51" s="41">
        <v>0</v>
      </c>
      <c r="J51" s="41">
        <v>0</v>
      </c>
      <c r="K51" s="41">
        <v>0</v>
      </c>
      <c r="L51" s="114"/>
    </row>
    <row r="52" spans="1:13" ht="23.25" thickBot="1" x14ac:dyDescent="0.3">
      <c r="A52" s="124" t="s">
        <v>170</v>
      </c>
      <c r="B52" s="42"/>
      <c r="C52" s="30" t="s">
        <v>21</v>
      </c>
      <c r="D52" s="32" t="s">
        <v>72</v>
      </c>
      <c r="E52" s="22">
        <f>SUM(E53:E57)</f>
        <v>4194.3</v>
      </c>
      <c r="F52" s="22">
        <f>SUM(G52:K52)</f>
        <v>4194.3</v>
      </c>
      <c r="G52" s="22">
        <f t="shared" ref="G52" si="34">SUM(G53:G57)</f>
        <v>4194.3</v>
      </c>
      <c r="H52" s="22">
        <f>SUM(H53:H57)</f>
        <v>0</v>
      </c>
      <c r="I52" s="22">
        <f t="shared" ref="I52:J52" si="35">SUM(I53:I57)</f>
        <v>0</v>
      </c>
      <c r="J52" s="22">
        <f t="shared" si="35"/>
        <v>0</v>
      </c>
      <c r="K52" s="22">
        <f>SUM(K53:K57)</f>
        <v>0</v>
      </c>
      <c r="L52" s="30" t="s">
        <v>42</v>
      </c>
    </row>
    <row r="53" spans="1:13" ht="21.75" customHeight="1" thickBot="1" x14ac:dyDescent="0.3">
      <c r="A53" s="124"/>
      <c r="B53" s="119" t="s">
        <v>83</v>
      </c>
      <c r="C53" s="30" t="s">
        <v>11</v>
      </c>
      <c r="D53" s="30"/>
      <c r="E53" s="22">
        <f t="shared" ref="E53" si="36">E65</f>
        <v>0</v>
      </c>
      <c r="F53" s="22">
        <f t="shared" ref="F53:F74" si="37">SUM(G53:K53)</f>
        <v>0</v>
      </c>
      <c r="G53" s="22">
        <f>G65</f>
        <v>0</v>
      </c>
      <c r="H53" s="22">
        <f t="shared" ref="H53:K53" si="38">H65</f>
        <v>0</v>
      </c>
      <c r="I53" s="22">
        <f t="shared" si="38"/>
        <v>0</v>
      </c>
      <c r="J53" s="22">
        <f t="shared" si="38"/>
        <v>0</v>
      </c>
      <c r="K53" s="22">
        <f t="shared" si="38"/>
        <v>0</v>
      </c>
      <c r="L53" s="106" t="s">
        <v>32</v>
      </c>
    </row>
    <row r="54" spans="1:13" ht="25.15" customHeight="1" thickBot="1" x14ac:dyDescent="0.3">
      <c r="A54" s="124"/>
      <c r="B54" s="119"/>
      <c r="C54" s="30" t="s">
        <v>12</v>
      </c>
      <c r="D54" s="30"/>
      <c r="E54" s="22">
        <f t="shared" ref="E54" si="39">E66</f>
        <v>3816.8</v>
      </c>
      <c r="F54" s="22">
        <f t="shared" si="37"/>
        <v>3816.8</v>
      </c>
      <c r="G54" s="22">
        <f t="shared" ref="G54:K54" si="40">G66</f>
        <v>3816.8</v>
      </c>
      <c r="H54" s="22">
        <f t="shared" si="40"/>
        <v>0</v>
      </c>
      <c r="I54" s="22">
        <f t="shared" si="40"/>
        <v>0</v>
      </c>
      <c r="J54" s="22">
        <f t="shared" si="40"/>
        <v>0</v>
      </c>
      <c r="K54" s="22">
        <f t="shared" si="40"/>
        <v>0</v>
      </c>
      <c r="L54" s="107"/>
    </row>
    <row r="55" spans="1:13" ht="37.5" customHeight="1" thickBot="1" x14ac:dyDescent="0.3">
      <c r="A55" s="124"/>
      <c r="B55" s="119"/>
      <c r="C55" s="30" t="s">
        <v>23</v>
      </c>
      <c r="D55" s="30"/>
      <c r="E55" s="22">
        <f t="shared" ref="E55" si="41">E67</f>
        <v>0</v>
      </c>
      <c r="F55" s="22">
        <f t="shared" si="37"/>
        <v>0</v>
      </c>
      <c r="G55" s="22">
        <f t="shared" ref="G55:K55" si="42">G67</f>
        <v>0</v>
      </c>
      <c r="H55" s="22">
        <f t="shared" si="42"/>
        <v>0</v>
      </c>
      <c r="I55" s="22">
        <f t="shared" si="42"/>
        <v>0</v>
      </c>
      <c r="J55" s="22">
        <f t="shared" si="42"/>
        <v>0</v>
      </c>
      <c r="K55" s="22">
        <f t="shared" si="42"/>
        <v>0</v>
      </c>
      <c r="L55" s="107"/>
    </row>
    <row r="56" spans="1:13" ht="22.9" customHeight="1" thickBot="1" x14ac:dyDescent="0.3">
      <c r="A56" s="124"/>
      <c r="B56" s="119"/>
      <c r="C56" s="30" t="s">
        <v>13</v>
      </c>
      <c r="D56" s="30"/>
      <c r="E56" s="22">
        <f t="shared" ref="E56" si="43">E68</f>
        <v>0</v>
      </c>
      <c r="F56" s="22">
        <f t="shared" si="37"/>
        <v>0</v>
      </c>
      <c r="G56" s="22">
        <f t="shared" ref="G56:K56" si="44">G68</f>
        <v>0</v>
      </c>
      <c r="H56" s="22">
        <f t="shared" si="44"/>
        <v>0</v>
      </c>
      <c r="I56" s="22">
        <f t="shared" si="44"/>
        <v>0</v>
      </c>
      <c r="J56" s="22">
        <f t="shared" si="44"/>
        <v>0</v>
      </c>
      <c r="K56" s="22">
        <f t="shared" si="44"/>
        <v>0</v>
      </c>
      <c r="L56" s="107"/>
    </row>
    <row r="57" spans="1:13" ht="34.5" customHeight="1" thickBot="1" x14ac:dyDescent="0.3">
      <c r="A57" s="124"/>
      <c r="B57" s="119"/>
      <c r="C57" s="30" t="s">
        <v>24</v>
      </c>
      <c r="D57" s="32" t="s">
        <v>72</v>
      </c>
      <c r="E57" s="22">
        <f t="shared" ref="E57" si="45">E69</f>
        <v>377.5</v>
      </c>
      <c r="F57" s="22">
        <f t="shared" si="37"/>
        <v>377.5</v>
      </c>
      <c r="G57" s="22">
        <f t="shared" ref="G57:K57" si="46">G69</f>
        <v>377.5</v>
      </c>
      <c r="H57" s="22">
        <f t="shared" si="46"/>
        <v>0</v>
      </c>
      <c r="I57" s="22">
        <f t="shared" si="46"/>
        <v>0</v>
      </c>
      <c r="J57" s="22">
        <f t="shared" si="46"/>
        <v>0</v>
      </c>
      <c r="K57" s="22">
        <f t="shared" si="46"/>
        <v>0</v>
      </c>
      <c r="L57" s="108"/>
    </row>
    <row r="58" spans="1:13" ht="25.15" hidden="1" customHeight="1" thickBot="1" x14ac:dyDescent="0.3">
      <c r="A58" s="134" t="s">
        <v>50</v>
      </c>
      <c r="B58" s="17" t="s">
        <v>57</v>
      </c>
      <c r="C58" s="17" t="s">
        <v>21</v>
      </c>
      <c r="D58" s="17" t="s">
        <v>72</v>
      </c>
      <c r="E58" s="40">
        <f t="shared" ref="E58" si="47">SUM(E59:E63)</f>
        <v>0</v>
      </c>
      <c r="F58" s="43">
        <f t="shared" ref="F58:F63" si="48">SUM(G58:K58)</f>
        <v>0</v>
      </c>
      <c r="G58" s="40">
        <f t="shared" ref="G58:K58" si="49">SUM(G59:G63)</f>
        <v>0</v>
      </c>
      <c r="H58" s="40">
        <f t="shared" si="49"/>
        <v>0</v>
      </c>
      <c r="I58" s="40">
        <f t="shared" si="49"/>
        <v>0</v>
      </c>
      <c r="J58" s="40">
        <f t="shared" si="49"/>
        <v>0</v>
      </c>
      <c r="K58" s="40">
        <f t="shared" si="49"/>
        <v>0</v>
      </c>
      <c r="L58" s="134" t="s">
        <v>52</v>
      </c>
    </row>
    <row r="59" spans="1:13" ht="25.5" hidden="1" customHeight="1" thickBot="1" x14ac:dyDescent="0.3">
      <c r="A59" s="134"/>
      <c r="B59" s="136" t="s">
        <v>51</v>
      </c>
      <c r="C59" s="17" t="s">
        <v>11</v>
      </c>
      <c r="D59" s="17"/>
      <c r="E59" s="40"/>
      <c r="F59" s="43">
        <f t="shared" si="48"/>
        <v>0</v>
      </c>
      <c r="G59" s="40"/>
      <c r="H59" s="40"/>
      <c r="I59" s="40"/>
      <c r="J59" s="40"/>
      <c r="K59" s="40"/>
      <c r="L59" s="134"/>
    </row>
    <row r="60" spans="1:13" ht="23.1" hidden="1" customHeight="1" thickBot="1" x14ac:dyDescent="0.3">
      <c r="A60" s="134"/>
      <c r="B60" s="136"/>
      <c r="C60" s="17" t="s">
        <v>12</v>
      </c>
      <c r="D60" s="17"/>
      <c r="E60" s="40"/>
      <c r="F60" s="43">
        <f t="shared" si="48"/>
        <v>0</v>
      </c>
      <c r="G60" s="40"/>
      <c r="H60" s="40"/>
      <c r="I60" s="40"/>
      <c r="J60" s="40"/>
      <c r="K60" s="40"/>
      <c r="L60" s="134"/>
    </row>
    <row r="61" spans="1:13" ht="23.1" hidden="1" customHeight="1" thickBot="1" x14ac:dyDescent="0.3">
      <c r="A61" s="134"/>
      <c r="B61" s="136"/>
      <c r="C61" s="17" t="s">
        <v>23</v>
      </c>
      <c r="D61" s="17"/>
      <c r="E61" s="40"/>
      <c r="F61" s="43">
        <f t="shared" si="48"/>
        <v>0</v>
      </c>
      <c r="G61" s="40"/>
      <c r="H61" s="40"/>
      <c r="I61" s="40"/>
      <c r="J61" s="40"/>
      <c r="K61" s="40"/>
      <c r="L61" s="44"/>
    </row>
    <row r="62" spans="1:13" ht="16.350000000000001" hidden="1" customHeight="1" thickBot="1" x14ac:dyDescent="0.3">
      <c r="A62" s="134"/>
      <c r="B62" s="136"/>
      <c r="C62" s="17" t="s">
        <v>13</v>
      </c>
      <c r="D62" s="17"/>
      <c r="E62" s="40"/>
      <c r="F62" s="43">
        <f t="shared" si="48"/>
        <v>0</v>
      </c>
      <c r="G62" s="40"/>
      <c r="H62" s="40"/>
      <c r="I62" s="40"/>
      <c r="J62" s="40"/>
      <c r="K62" s="40"/>
      <c r="L62" s="45"/>
    </row>
    <row r="63" spans="1:13" ht="23.1" hidden="1" customHeight="1" thickBot="1" x14ac:dyDescent="0.3">
      <c r="A63" s="134"/>
      <c r="B63" s="136"/>
      <c r="C63" s="17" t="s">
        <v>24</v>
      </c>
      <c r="D63" s="17"/>
      <c r="E63" s="46">
        <v>0</v>
      </c>
      <c r="F63" s="43">
        <f t="shared" si="48"/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5"/>
    </row>
    <row r="64" spans="1:13" s="16" customFormat="1" ht="25.15" customHeight="1" thickBot="1" x14ac:dyDescent="0.3">
      <c r="A64" s="133" t="s">
        <v>30</v>
      </c>
      <c r="B64" s="17" t="s">
        <v>26</v>
      </c>
      <c r="C64" s="17" t="s">
        <v>21</v>
      </c>
      <c r="D64" s="17" t="s">
        <v>72</v>
      </c>
      <c r="E64" s="47">
        <f>SUM(E65:E69)</f>
        <v>4194.3</v>
      </c>
      <c r="F64" s="22">
        <f t="shared" si="37"/>
        <v>4194.3</v>
      </c>
      <c r="G64" s="47">
        <f>SUM(G65:G69)</f>
        <v>4194.3</v>
      </c>
      <c r="H64" s="40">
        <f t="shared" ref="H64:K64" si="50">SUM(H65:H69)</f>
        <v>0</v>
      </c>
      <c r="I64" s="40">
        <f t="shared" si="50"/>
        <v>0</v>
      </c>
      <c r="J64" s="40">
        <f t="shared" si="50"/>
        <v>0</v>
      </c>
      <c r="K64" s="40">
        <f t="shared" si="50"/>
        <v>0</v>
      </c>
      <c r="L64" s="134"/>
      <c r="M64" s="21"/>
    </row>
    <row r="65" spans="1:13" s="16" customFormat="1" ht="25.5" customHeight="1" thickBot="1" x14ac:dyDescent="0.3">
      <c r="A65" s="133"/>
      <c r="B65" s="135" t="s">
        <v>84</v>
      </c>
      <c r="C65" s="17" t="s">
        <v>11</v>
      </c>
      <c r="D65" s="17"/>
      <c r="E65" s="47"/>
      <c r="F65" s="22">
        <f t="shared" si="37"/>
        <v>0</v>
      </c>
      <c r="G65" s="38"/>
      <c r="H65" s="38"/>
      <c r="I65" s="38"/>
      <c r="J65" s="38"/>
      <c r="K65" s="38"/>
      <c r="L65" s="134"/>
      <c r="M65" s="21"/>
    </row>
    <row r="66" spans="1:13" s="16" customFormat="1" ht="23.1" customHeight="1" thickBot="1" x14ac:dyDescent="0.3">
      <c r="A66" s="133"/>
      <c r="B66" s="135"/>
      <c r="C66" s="17" t="s">
        <v>12</v>
      </c>
      <c r="D66" s="17"/>
      <c r="E66" s="47">
        <v>3816.8</v>
      </c>
      <c r="F66" s="22">
        <f t="shared" si="37"/>
        <v>3816.8</v>
      </c>
      <c r="G66" s="41">
        <v>3816.8</v>
      </c>
      <c r="H66" s="38"/>
      <c r="I66" s="38"/>
      <c r="J66" s="38"/>
      <c r="K66" s="38"/>
      <c r="L66" s="134"/>
      <c r="M66" s="21"/>
    </row>
    <row r="67" spans="1:13" s="16" customFormat="1" ht="34.5" customHeight="1" thickBot="1" x14ac:dyDescent="0.3">
      <c r="A67" s="133"/>
      <c r="B67" s="135"/>
      <c r="C67" s="17" t="s">
        <v>23</v>
      </c>
      <c r="D67" s="17"/>
      <c r="E67" s="47"/>
      <c r="F67" s="22">
        <f t="shared" si="37"/>
        <v>0</v>
      </c>
      <c r="G67" s="38"/>
      <c r="H67" s="38"/>
      <c r="I67" s="38"/>
      <c r="J67" s="38"/>
      <c r="K67" s="38"/>
      <c r="L67" s="44"/>
      <c r="M67" s="21"/>
    </row>
    <row r="68" spans="1:13" s="16" customFormat="1" ht="16.350000000000001" customHeight="1" thickBot="1" x14ac:dyDescent="0.3">
      <c r="A68" s="133"/>
      <c r="B68" s="135"/>
      <c r="C68" s="17" t="s">
        <v>13</v>
      </c>
      <c r="D68" s="17"/>
      <c r="E68" s="47"/>
      <c r="F68" s="22">
        <f t="shared" si="37"/>
        <v>0</v>
      </c>
      <c r="G68" s="38"/>
      <c r="H68" s="38"/>
      <c r="I68" s="38"/>
      <c r="J68" s="38"/>
      <c r="K68" s="38"/>
      <c r="L68" s="45"/>
      <c r="M68" s="21"/>
    </row>
    <row r="69" spans="1:13" s="16" customFormat="1" ht="23.1" customHeight="1" thickBot="1" x14ac:dyDescent="0.3">
      <c r="A69" s="133"/>
      <c r="B69" s="135"/>
      <c r="C69" s="17" t="s">
        <v>24</v>
      </c>
      <c r="D69" s="17"/>
      <c r="E69" s="48">
        <v>377.5</v>
      </c>
      <c r="F69" s="22">
        <f t="shared" si="37"/>
        <v>377.5</v>
      </c>
      <c r="G69" s="41">
        <v>377.5</v>
      </c>
      <c r="H69" s="41">
        <v>0</v>
      </c>
      <c r="I69" s="41">
        <v>0</v>
      </c>
      <c r="J69" s="41">
        <v>0</v>
      </c>
      <c r="K69" s="41">
        <v>0</v>
      </c>
      <c r="L69" s="45"/>
      <c r="M69" s="21"/>
    </row>
    <row r="70" spans="1:13" ht="34.5" thickBot="1" x14ac:dyDescent="0.3">
      <c r="A70" s="124" t="s">
        <v>89</v>
      </c>
      <c r="B70" s="42"/>
      <c r="C70" s="42" t="s">
        <v>21</v>
      </c>
      <c r="D70" s="32" t="s">
        <v>72</v>
      </c>
      <c r="E70" s="22">
        <f>SUM(E71:E75)</f>
        <v>9381.6999999999989</v>
      </c>
      <c r="F70" s="22">
        <f>SUM(G70:K70)</f>
        <v>9381.6999999999989</v>
      </c>
      <c r="G70" s="22">
        <f>SUM(G71:G75)</f>
        <v>9381.6999999999989</v>
      </c>
      <c r="H70" s="22">
        <f t="shared" ref="H70:K70" si="51">SUM(H71:H75)</f>
        <v>0</v>
      </c>
      <c r="I70" s="22">
        <f t="shared" si="51"/>
        <v>0</v>
      </c>
      <c r="J70" s="22">
        <f t="shared" si="51"/>
        <v>0</v>
      </c>
      <c r="K70" s="22">
        <f t="shared" si="51"/>
        <v>0</v>
      </c>
      <c r="L70" s="30" t="s">
        <v>156</v>
      </c>
    </row>
    <row r="71" spans="1:13" ht="23.1" customHeight="1" thickBot="1" x14ac:dyDescent="0.3">
      <c r="A71" s="124"/>
      <c r="B71" s="119" t="s">
        <v>87</v>
      </c>
      <c r="C71" s="30" t="s">
        <v>11</v>
      </c>
      <c r="D71" s="30"/>
      <c r="E71" s="22">
        <f t="shared" ref="E71" si="52">E83</f>
        <v>0</v>
      </c>
      <c r="F71" s="22">
        <f t="shared" si="37"/>
        <v>0</v>
      </c>
      <c r="G71" s="22">
        <f>G83+G77</f>
        <v>0</v>
      </c>
      <c r="H71" s="22">
        <f t="shared" ref="H71:K71" si="53">H83+H77</f>
        <v>0</v>
      </c>
      <c r="I71" s="22">
        <f t="shared" si="53"/>
        <v>0</v>
      </c>
      <c r="J71" s="22">
        <f t="shared" si="53"/>
        <v>0</v>
      </c>
      <c r="K71" s="22">
        <f t="shared" si="53"/>
        <v>0</v>
      </c>
      <c r="L71" s="106" t="s">
        <v>45</v>
      </c>
    </row>
    <row r="72" spans="1:13" ht="23.1" customHeight="1" thickBot="1" x14ac:dyDescent="0.3">
      <c r="A72" s="124"/>
      <c r="B72" s="119"/>
      <c r="C72" s="30" t="s">
        <v>12</v>
      </c>
      <c r="D72" s="30"/>
      <c r="E72" s="22">
        <f>E84+E78</f>
        <v>8129.9</v>
      </c>
      <c r="F72" s="22">
        <f t="shared" si="37"/>
        <v>8129.9</v>
      </c>
      <c r="G72" s="22">
        <f t="shared" ref="G72:K72" si="54">G84+G78</f>
        <v>8129.9</v>
      </c>
      <c r="H72" s="22">
        <f t="shared" si="54"/>
        <v>0</v>
      </c>
      <c r="I72" s="22">
        <f t="shared" si="54"/>
        <v>0</v>
      </c>
      <c r="J72" s="22">
        <f t="shared" si="54"/>
        <v>0</v>
      </c>
      <c r="K72" s="22">
        <f t="shared" si="54"/>
        <v>0</v>
      </c>
      <c r="L72" s="107"/>
    </row>
    <row r="73" spans="1:13" ht="36" customHeight="1" thickBot="1" x14ac:dyDescent="0.3">
      <c r="A73" s="124"/>
      <c r="B73" s="119"/>
      <c r="C73" s="30" t="s">
        <v>23</v>
      </c>
      <c r="D73" s="30"/>
      <c r="E73" s="22">
        <f t="shared" ref="E73" si="55">E85</f>
        <v>0</v>
      </c>
      <c r="F73" s="22">
        <f t="shared" si="37"/>
        <v>0</v>
      </c>
      <c r="G73" s="22">
        <f t="shared" ref="G73:K73" si="56">G85+G79</f>
        <v>0</v>
      </c>
      <c r="H73" s="22">
        <f t="shared" si="56"/>
        <v>0</v>
      </c>
      <c r="I73" s="22">
        <f t="shared" si="56"/>
        <v>0</v>
      </c>
      <c r="J73" s="22">
        <f t="shared" si="56"/>
        <v>0</v>
      </c>
      <c r="K73" s="22">
        <f t="shared" si="56"/>
        <v>0</v>
      </c>
      <c r="L73" s="107"/>
    </row>
    <row r="74" spans="1:13" ht="14.25" customHeight="1" thickBot="1" x14ac:dyDescent="0.3">
      <c r="A74" s="124"/>
      <c r="B74" s="119"/>
      <c r="C74" s="30" t="s">
        <v>13</v>
      </c>
      <c r="D74" s="30"/>
      <c r="E74" s="22">
        <f t="shared" ref="E74" si="57">E86</f>
        <v>0</v>
      </c>
      <c r="F74" s="22">
        <f t="shared" si="37"/>
        <v>0</v>
      </c>
      <c r="G74" s="22">
        <f t="shared" ref="G74:K74" si="58">G86+G80</f>
        <v>0</v>
      </c>
      <c r="H74" s="22">
        <f t="shared" si="58"/>
        <v>0</v>
      </c>
      <c r="I74" s="22">
        <f t="shared" si="58"/>
        <v>0</v>
      </c>
      <c r="J74" s="22">
        <f t="shared" si="58"/>
        <v>0</v>
      </c>
      <c r="K74" s="22">
        <f t="shared" si="58"/>
        <v>0</v>
      </c>
      <c r="L74" s="107"/>
    </row>
    <row r="75" spans="1:13" ht="23.1" customHeight="1" thickBot="1" x14ac:dyDescent="0.3">
      <c r="A75" s="124"/>
      <c r="B75" s="119"/>
      <c r="C75" s="30" t="s">
        <v>24</v>
      </c>
      <c r="D75" s="32" t="s">
        <v>72</v>
      </c>
      <c r="E75" s="22">
        <f>SUM(E81,E87)</f>
        <v>1251.8</v>
      </c>
      <c r="F75" s="22">
        <f t="shared" ref="F75:F87" si="59">SUM(G75:K75)</f>
        <v>1251.8</v>
      </c>
      <c r="G75" s="22">
        <f t="shared" ref="G75:K75" si="60">G87+G81</f>
        <v>1251.8</v>
      </c>
      <c r="H75" s="22">
        <f t="shared" si="60"/>
        <v>0</v>
      </c>
      <c r="I75" s="22">
        <f t="shared" si="60"/>
        <v>0</v>
      </c>
      <c r="J75" s="22">
        <f t="shared" si="60"/>
        <v>0</v>
      </c>
      <c r="K75" s="22">
        <f t="shared" si="60"/>
        <v>0</v>
      </c>
      <c r="L75" s="108"/>
    </row>
    <row r="76" spans="1:13" ht="39.75" customHeight="1" thickBot="1" x14ac:dyDescent="0.3">
      <c r="A76" s="133" t="s">
        <v>31</v>
      </c>
      <c r="B76" s="34" t="s">
        <v>26</v>
      </c>
      <c r="C76" s="34" t="s">
        <v>21</v>
      </c>
      <c r="D76" s="17" t="s">
        <v>72</v>
      </c>
      <c r="E76" s="40">
        <f>SUM(E77:E81)</f>
        <v>8212</v>
      </c>
      <c r="F76" s="22">
        <f t="shared" ref="F76:F81" si="61">SUM(G76:K76)</f>
        <v>8212</v>
      </c>
      <c r="G76" s="47">
        <f t="shared" ref="G76:K76" si="62">SUM(G77:G81)</f>
        <v>8212</v>
      </c>
      <c r="H76" s="47">
        <f t="shared" si="62"/>
        <v>0</v>
      </c>
      <c r="I76" s="47">
        <f t="shared" si="62"/>
        <v>0</v>
      </c>
      <c r="J76" s="47">
        <f t="shared" si="62"/>
        <v>0</v>
      </c>
      <c r="K76" s="47">
        <f t="shared" si="62"/>
        <v>0</v>
      </c>
      <c r="L76" s="34" t="s">
        <v>156</v>
      </c>
    </row>
    <row r="77" spans="1:13" ht="27" customHeight="1" thickBot="1" x14ac:dyDescent="0.3">
      <c r="A77" s="133"/>
      <c r="B77" s="135" t="s">
        <v>88</v>
      </c>
      <c r="C77" s="34" t="s">
        <v>11</v>
      </c>
      <c r="D77" s="34"/>
      <c r="E77" s="40"/>
      <c r="F77" s="22">
        <f t="shared" si="61"/>
        <v>0</v>
      </c>
      <c r="G77" s="38"/>
      <c r="H77" s="38"/>
      <c r="I77" s="38"/>
      <c r="J77" s="38"/>
      <c r="K77" s="38"/>
      <c r="L77" s="112" t="s">
        <v>45</v>
      </c>
    </row>
    <row r="78" spans="1:13" ht="25.15" customHeight="1" thickBot="1" x14ac:dyDescent="0.3">
      <c r="A78" s="133"/>
      <c r="B78" s="135"/>
      <c r="C78" s="34" t="s">
        <v>12</v>
      </c>
      <c r="D78" s="34"/>
      <c r="E78" s="48">
        <v>8129.9</v>
      </c>
      <c r="F78" s="22">
        <f t="shared" si="61"/>
        <v>8129.9</v>
      </c>
      <c r="G78" s="41">
        <v>8129.9</v>
      </c>
      <c r="H78" s="41"/>
      <c r="I78" s="41"/>
      <c r="J78" s="41"/>
      <c r="K78" s="41"/>
      <c r="L78" s="113"/>
    </row>
    <row r="79" spans="1:13" ht="38.25" customHeight="1" thickBot="1" x14ac:dyDescent="0.3">
      <c r="A79" s="133"/>
      <c r="B79" s="135"/>
      <c r="C79" s="34" t="s">
        <v>23</v>
      </c>
      <c r="D79" s="34"/>
      <c r="E79" s="47"/>
      <c r="F79" s="22">
        <f t="shared" si="61"/>
        <v>0</v>
      </c>
      <c r="G79" s="49"/>
      <c r="H79" s="38"/>
      <c r="I79" s="38"/>
      <c r="J79" s="38"/>
      <c r="K79" s="38"/>
      <c r="L79" s="113"/>
    </row>
    <row r="80" spans="1:13" ht="17.25" customHeight="1" thickBot="1" x14ac:dyDescent="0.3">
      <c r="A80" s="133"/>
      <c r="B80" s="135"/>
      <c r="C80" s="34" t="s">
        <v>13</v>
      </c>
      <c r="D80" s="34"/>
      <c r="E80" s="47"/>
      <c r="F80" s="22">
        <f t="shared" si="61"/>
        <v>0</v>
      </c>
      <c r="G80" s="38"/>
      <c r="H80" s="38"/>
      <c r="I80" s="38"/>
      <c r="J80" s="38"/>
      <c r="K80" s="38"/>
      <c r="L80" s="113"/>
    </row>
    <row r="81" spans="1:12" ht="36.75" customHeight="1" thickBot="1" x14ac:dyDescent="0.3">
      <c r="A81" s="133"/>
      <c r="B81" s="135"/>
      <c r="C81" s="34" t="s">
        <v>24</v>
      </c>
      <c r="D81" s="34"/>
      <c r="E81" s="48">
        <v>82.1</v>
      </c>
      <c r="F81" s="22">
        <f t="shared" si="61"/>
        <v>82.1</v>
      </c>
      <c r="G81" s="41">
        <v>82.1</v>
      </c>
      <c r="H81" s="41">
        <v>0</v>
      </c>
      <c r="I81" s="41">
        <v>0</v>
      </c>
      <c r="J81" s="41">
        <v>0</v>
      </c>
      <c r="K81" s="41">
        <v>0</v>
      </c>
      <c r="L81" s="114"/>
    </row>
    <row r="82" spans="1:12" ht="40.5" customHeight="1" thickBot="1" x14ac:dyDescent="0.3">
      <c r="A82" s="133" t="s">
        <v>33</v>
      </c>
      <c r="B82" s="34" t="s">
        <v>28</v>
      </c>
      <c r="C82" s="34" t="s">
        <v>21</v>
      </c>
      <c r="D82" s="17" t="s">
        <v>72</v>
      </c>
      <c r="E82" s="40">
        <f>SUM(E83:E87)</f>
        <v>1169.7</v>
      </c>
      <c r="F82" s="22">
        <f t="shared" si="59"/>
        <v>1169.7</v>
      </c>
      <c r="G82" s="47">
        <f t="shared" ref="G82:K82" si="63">SUM(G83:G87)</f>
        <v>1169.7</v>
      </c>
      <c r="H82" s="47">
        <f t="shared" si="63"/>
        <v>0</v>
      </c>
      <c r="I82" s="47">
        <f t="shared" si="63"/>
        <v>0</v>
      </c>
      <c r="J82" s="47">
        <f t="shared" si="63"/>
        <v>0</v>
      </c>
      <c r="K82" s="47">
        <f t="shared" si="63"/>
        <v>0</v>
      </c>
      <c r="L82" s="34" t="s">
        <v>156</v>
      </c>
    </row>
    <row r="83" spans="1:12" ht="27" customHeight="1" thickBot="1" x14ac:dyDescent="0.3">
      <c r="A83" s="133"/>
      <c r="B83" s="135" t="s">
        <v>176</v>
      </c>
      <c r="C83" s="34" t="s">
        <v>11</v>
      </c>
      <c r="D83" s="34"/>
      <c r="E83" s="47"/>
      <c r="F83" s="22">
        <f t="shared" si="59"/>
        <v>0</v>
      </c>
      <c r="G83" s="38"/>
      <c r="H83" s="38"/>
      <c r="I83" s="38"/>
      <c r="J83" s="38"/>
      <c r="K83" s="38"/>
      <c r="L83" s="112" t="s">
        <v>45</v>
      </c>
    </row>
    <row r="84" spans="1:12" ht="25.15" customHeight="1" thickBot="1" x14ac:dyDescent="0.3">
      <c r="A84" s="133"/>
      <c r="B84" s="135"/>
      <c r="C84" s="34" t="s">
        <v>12</v>
      </c>
      <c r="D84" s="34"/>
      <c r="E84" s="48"/>
      <c r="F84" s="22">
        <f t="shared" si="59"/>
        <v>0</v>
      </c>
      <c r="G84" s="50"/>
      <c r="H84" s="41"/>
      <c r="I84" s="41"/>
      <c r="J84" s="41"/>
      <c r="K84" s="41"/>
      <c r="L84" s="113"/>
    </row>
    <row r="85" spans="1:12" ht="38.25" customHeight="1" thickBot="1" x14ac:dyDescent="0.3">
      <c r="A85" s="133"/>
      <c r="B85" s="135"/>
      <c r="C85" s="34" t="s">
        <v>23</v>
      </c>
      <c r="D85" s="34"/>
      <c r="E85" s="47"/>
      <c r="F85" s="22">
        <f t="shared" si="59"/>
        <v>0</v>
      </c>
      <c r="G85" s="49"/>
      <c r="H85" s="38"/>
      <c r="I85" s="38"/>
      <c r="J85" s="38"/>
      <c r="K85" s="38"/>
      <c r="L85" s="113"/>
    </row>
    <row r="86" spans="1:12" ht="17.25" customHeight="1" thickBot="1" x14ac:dyDescent="0.3">
      <c r="A86" s="133"/>
      <c r="B86" s="135"/>
      <c r="C86" s="34" t="s">
        <v>13</v>
      </c>
      <c r="D86" s="34"/>
      <c r="E86" s="47"/>
      <c r="F86" s="22">
        <f t="shared" si="59"/>
        <v>0</v>
      </c>
      <c r="G86" s="38"/>
      <c r="H86" s="38"/>
      <c r="I86" s="38"/>
      <c r="J86" s="38"/>
      <c r="K86" s="38"/>
      <c r="L86" s="113"/>
    </row>
    <row r="87" spans="1:12" ht="36.75" customHeight="1" thickBot="1" x14ac:dyDescent="0.3">
      <c r="A87" s="133"/>
      <c r="B87" s="135"/>
      <c r="C87" s="34" t="s">
        <v>24</v>
      </c>
      <c r="D87" s="34"/>
      <c r="E87" s="48">
        <v>1169.7</v>
      </c>
      <c r="F87" s="22">
        <f t="shared" si="59"/>
        <v>1169.7</v>
      </c>
      <c r="G87" s="41">
        <v>1169.7</v>
      </c>
      <c r="H87" s="41">
        <v>0</v>
      </c>
      <c r="I87" s="41">
        <v>0</v>
      </c>
      <c r="J87" s="41">
        <v>0</v>
      </c>
      <c r="K87" s="41">
        <v>0</v>
      </c>
      <c r="L87" s="114"/>
    </row>
    <row r="88" spans="1:12" ht="15.75" thickBot="1" x14ac:dyDescent="0.3">
      <c r="A88" s="124" t="s">
        <v>171</v>
      </c>
      <c r="B88" s="30"/>
      <c r="C88" s="30" t="s">
        <v>21</v>
      </c>
      <c r="D88" s="32" t="s">
        <v>72</v>
      </c>
      <c r="E88" s="22">
        <f>SUM(E89:E93)</f>
        <v>13427.8</v>
      </c>
      <c r="F88" s="22">
        <f>SUM(G88:K88)</f>
        <v>28092.799999999999</v>
      </c>
      <c r="G88" s="22">
        <f t="shared" ref="G88:K88" si="64">SUM(G89:G93)</f>
        <v>13642.8</v>
      </c>
      <c r="H88" s="22">
        <f t="shared" si="64"/>
        <v>0</v>
      </c>
      <c r="I88" s="22">
        <f t="shared" si="64"/>
        <v>14450</v>
      </c>
      <c r="J88" s="22">
        <f t="shared" si="64"/>
        <v>0</v>
      </c>
      <c r="K88" s="22">
        <f t="shared" si="64"/>
        <v>0</v>
      </c>
      <c r="L88" s="30"/>
    </row>
    <row r="89" spans="1:12" ht="24.75" customHeight="1" thickBot="1" x14ac:dyDescent="0.3">
      <c r="A89" s="124"/>
      <c r="B89" s="119" t="s">
        <v>90</v>
      </c>
      <c r="C89" s="30" t="s">
        <v>11</v>
      </c>
      <c r="D89" s="30"/>
      <c r="E89" s="22">
        <f>E95+E101</f>
        <v>0</v>
      </c>
      <c r="F89" s="22">
        <f t="shared" ref="F89:F93" si="65">SUM(G89:K89)</f>
        <v>0</v>
      </c>
      <c r="G89" s="22">
        <f>G95+G101</f>
        <v>0</v>
      </c>
      <c r="H89" s="22">
        <f t="shared" ref="H89:K89" si="66">H95+H101</f>
        <v>0</v>
      </c>
      <c r="I89" s="22">
        <f t="shared" si="66"/>
        <v>0</v>
      </c>
      <c r="J89" s="22">
        <f t="shared" si="66"/>
        <v>0</v>
      </c>
      <c r="K89" s="22">
        <f t="shared" si="66"/>
        <v>0</v>
      </c>
      <c r="L89" s="30" t="s">
        <v>42</v>
      </c>
    </row>
    <row r="90" spans="1:12" ht="32.1" customHeight="1" thickBot="1" x14ac:dyDescent="0.3">
      <c r="A90" s="124"/>
      <c r="B90" s="119"/>
      <c r="C90" s="30" t="s">
        <v>12</v>
      </c>
      <c r="D90" s="30"/>
      <c r="E90" s="22">
        <f>E96+E102</f>
        <v>12219.3</v>
      </c>
      <c r="F90" s="22">
        <f t="shared" si="65"/>
        <v>25419.9</v>
      </c>
      <c r="G90" s="22">
        <f t="shared" ref="G90:K90" si="67">G96+G102</f>
        <v>12414.9</v>
      </c>
      <c r="H90" s="22">
        <f t="shared" si="67"/>
        <v>0</v>
      </c>
      <c r="I90" s="22">
        <f t="shared" si="67"/>
        <v>13005</v>
      </c>
      <c r="J90" s="22">
        <f t="shared" si="67"/>
        <v>0</v>
      </c>
      <c r="K90" s="22">
        <f t="shared" si="67"/>
        <v>0</v>
      </c>
      <c r="L90" s="148" t="s">
        <v>32</v>
      </c>
    </row>
    <row r="91" spans="1:12" ht="37.5" customHeight="1" thickBot="1" x14ac:dyDescent="0.3">
      <c r="A91" s="124"/>
      <c r="B91" s="119"/>
      <c r="C91" s="30" t="s">
        <v>23</v>
      </c>
      <c r="D91" s="30"/>
      <c r="E91" s="22">
        <f t="shared" ref="E91" si="68">E97+E103</f>
        <v>0</v>
      </c>
      <c r="F91" s="22">
        <f t="shared" si="65"/>
        <v>0</v>
      </c>
      <c r="G91" s="22">
        <f t="shared" ref="G91:K91" si="69">G97+G103</f>
        <v>0</v>
      </c>
      <c r="H91" s="22">
        <f t="shared" si="69"/>
        <v>0</v>
      </c>
      <c r="I91" s="22">
        <f t="shared" si="69"/>
        <v>0</v>
      </c>
      <c r="J91" s="22">
        <f t="shared" si="69"/>
        <v>0</v>
      </c>
      <c r="K91" s="22">
        <f t="shared" si="69"/>
        <v>0</v>
      </c>
      <c r="L91" s="149"/>
    </row>
    <row r="92" spans="1:12" ht="15" customHeight="1" thickBot="1" x14ac:dyDescent="0.3">
      <c r="A92" s="124"/>
      <c r="B92" s="119"/>
      <c r="C92" s="30" t="s">
        <v>13</v>
      </c>
      <c r="D92" s="30"/>
      <c r="E92" s="22">
        <f t="shared" ref="E92" si="70">E98+E104</f>
        <v>0</v>
      </c>
      <c r="F92" s="22">
        <f t="shared" si="65"/>
        <v>0</v>
      </c>
      <c r="G92" s="22">
        <f t="shared" ref="G92:K92" si="71">G98+G104</f>
        <v>0</v>
      </c>
      <c r="H92" s="22">
        <f t="shared" si="71"/>
        <v>0</v>
      </c>
      <c r="I92" s="22">
        <f t="shared" si="71"/>
        <v>0</v>
      </c>
      <c r="J92" s="22">
        <f t="shared" si="71"/>
        <v>0</v>
      </c>
      <c r="K92" s="22">
        <f t="shared" si="71"/>
        <v>0</v>
      </c>
      <c r="L92" s="149"/>
    </row>
    <row r="93" spans="1:12" ht="36.75" customHeight="1" thickBot="1" x14ac:dyDescent="0.3">
      <c r="A93" s="124"/>
      <c r="B93" s="119"/>
      <c r="C93" s="30" t="s">
        <v>24</v>
      </c>
      <c r="D93" s="32" t="s">
        <v>72</v>
      </c>
      <c r="E93" s="22">
        <f>E99+E105</f>
        <v>1208.5</v>
      </c>
      <c r="F93" s="22">
        <f t="shared" si="65"/>
        <v>2672.9</v>
      </c>
      <c r="G93" s="22">
        <f>G99+G105</f>
        <v>1227.9000000000001</v>
      </c>
      <c r="H93" s="22">
        <f t="shared" ref="H93:K93" si="72">H99+H105</f>
        <v>0</v>
      </c>
      <c r="I93" s="22">
        <f t="shared" si="72"/>
        <v>1445</v>
      </c>
      <c r="J93" s="22">
        <f t="shared" si="72"/>
        <v>0</v>
      </c>
      <c r="K93" s="22">
        <f t="shared" si="72"/>
        <v>0</v>
      </c>
      <c r="L93" s="150"/>
    </row>
    <row r="94" spans="1:12" s="16" customFormat="1" ht="15.75" thickBot="1" x14ac:dyDescent="0.3">
      <c r="A94" s="133" t="s">
        <v>38</v>
      </c>
      <c r="B94" s="17" t="s">
        <v>26</v>
      </c>
      <c r="C94" s="17" t="s">
        <v>21</v>
      </c>
      <c r="D94" s="17" t="s">
        <v>72</v>
      </c>
      <c r="E94" s="40">
        <f t="shared" ref="E94" si="73">SUM(E95:E99)</f>
        <v>13427.8</v>
      </c>
      <c r="F94" s="22">
        <f>SUM(G94:K94)</f>
        <v>28092.799999999999</v>
      </c>
      <c r="G94" s="40">
        <f>SUM(G95:G99)</f>
        <v>13642.8</v>
      </c>
      <c r="H94" s="40">
        <f t="shared" ref="H94:K94" si="74">SUM(H95:H99)</f>
        <v>0</v>
      </c>
      <c r="I94" s="40">
        <f t="shared" si="74"/>
        <v>14450</v>
      </c>
      <c r="J94" s="40">
        <f t="shared" si="74"/>
        <v>0</v>
      </c>
      <c r="K94" s="40">
        <f t="shared" si="74"/>
        <v>0</v>
      </c>
      <c r="L94" s="17" t="s">
        <v>167</v>
      </c>
    </row>
    <row r="95" spans="1:12" s="16" customFormat="1" ht="24.75" customHeight="1" thickBot="1" x14ac:dyDescent="0.3">
      <c r="A95" s="133"/>
      <c r="B95" s="126" t="s">
        <v>109</v>
      </c>
      <c r="C95" s="17" t="s">
        <v>11</v>
      </c>
      <c r="D95" s="17"/>
      <c r="E95" s="46"/>
      <c r="F95" s="22">
        <f t="shared" ref="F95:F99" si="75">SUM(G95:K95)</f>
        <v>0</v>
      </c>
      <c r="G95" s="41"/>
      <c r="H95" s="41"/>
      <c r="I95" s="41"/>
      <c r="J95" s="41"/>
      <c r="K95" s="41"/>
      <c r="L95" s="34" t="s">
        <v>42</v>
      </c>
    </row>
    <row r="96" spans="1:12" s="16" customFormat="1" ht="29.45" customHeight="1" thickBot="1" x14ac:dyDescent="0.3">
      <c r="A96" s="133"/>
      <c r="B96" s="126"/>
      <c r="C96" s="17" t="s">
        <v>12</v>
      </c>
      <c r="D96" s="34"/>
      <c r="E96" s="48">
        <v>12219.3</v>
      </c>
      <c r="F96" s="22">
        <f t="shared" si="75"/>
        <v>25419.9</v>
      </c>
      <c r="G96" s="41">
        <v>12414.9</v>
      </c>
      <c r="H96" s="41"/>
      <c r="I96" s="41">
        <v>13005</v>
      </c>
      <c r="J96" s="41"/>
      <c r="K96" s="41"/>
      <c r="L96" s="109" t="s">
        <v>32</v>
      </c>
    </row>
    <row r="97" spans="1:12" s="16" customFormat="1" ht="43.5" customHeight="1" thickBot="1" x14ac:dyDescent="0.3">
      <c r="A97" s="133"/>
      <c r="B97" s="126"/>
      <c r="C97" s="17" t="s">
        <v>23</v>
      </c>
      <c r="D97" s="34"/>
      <c r="E97" s="48"/>
      <c r="F97" s="22">
        <f t="shared" si="75"/>
        <v>0</v>
      </c>
      <c r="G97" s="41"/>
      <c r="H97" s="41"/>
      <c r="I97" s="41"/>
      <c r="J97" s="41"/>
      <c r="K97" s="41"/>
      <c r="L97" s="110"/>
    </row>
    <row r="98" spans="1:12" s="16" customFormat="1" ht="15.75" thickBot="1" x14ac:dyDescent="0.3">
      <c r="A98" s="133"/>
      <c r="B98" s="126"/>
      <c r="C98" s="17" t="s">
        <v>13</v>
      </c>
      <c r="D98" s="34"/>
      <c r="E98" s="48"/>
      <c r="F98" s="22">
        <f t="shared" si="75"/>
        <v>0</v>
      </c>
      <c r="G98" s="41"/>
      <c r="H98" s="41"/>
      <c r="I98" s="41"/>
      <c r="J98" s="41"/>
      <c r="K98" s="41"/>
      <c r="L98" s="110"/>
    </row>
    <row r="99" spans="1:12" s="16" customFormat="1" ht="32.25" customHeight="1" thickBot="1" x14ac:dyDescent="0.3">
      <c r="A99" s="133"/>
      <c r="B99" s="126"/>
      <c r="C99" s="17" t="s">
        <v>24</v>
      </c>
      <c r="D99" s="34"/>
      <c r="E99" s="48">
        <v>1208.5</v>
      </c>
      <c r="F99" s="22">
        <f t="shared" si="75"/>
        <v>2672.9</v>
      </c>
      <c r="G99" s="41">
        <v>1227.9000000000001</v>
      </c>
      <c r="H99" s="41"/>
      <c r="I99" s="41">
        <v>1445</v>
      </c>
      <c r="J99" s="41"/>
      <c r="K99" s="41"/>
      <c r="L99" s="111"/>
    </row>
    <row r="100" spans="1:12" s="16" customFormat="1" ht="15.75" thickBot="1" x14ac:dyDescent="0.3">
      <c r="A100" s="133" t="s">
        <v>39</v>
      </c>
      <c r="B100" s="17" t="s">
        <v>28</v>
      </c>
      <c r="C100" s="17" t="s">
        <v>21</v>
      </c>
      <c r="D100" s="17" t="s">
        <v>72</v>
      </c>
      <c r="E100" s="40">
        <f t="shared" ref="E100" si="76">SUM(E101:E105)</f>
        <v>0</v>
      </c>
      <c r="F100" s="22">
        <f>SUM(G100:K100)</f>
        <v>0</v>
      </c>
      <c r="G100" s="40">
        <f t="shared" ref="G100:K100" si="77">SUM(G101:G105)</f>
        <v>0</v>
      </c>
      <c r="H100" s="40">
        <f t="shared" si="77"/>
        <v>0</v>
      </c>
      <c r="I100" s="40">
        <f t="shared" si="77"/>
        <v>0</v>
      </c>
      <c r="J100" s="40">
        <f t="shared" si="77"/>
        <v>0</v>
      </c>
      <c r="K100" s="40">
        <f t="shared" si="77"/>
        <v>0</v>
      </c>
      <c r="L100" s="34" t="s">
        <v>167</v>
      </c>
    </row>
    <row r="101" spans="1:12" s="16" customFormat="1" ht="24.75" customHeight="1" thickBot="1" x14ac:dyDescent="0.3">
      <c r="A101" s="133"/>
      <c r="B101" s="126" t="s">
        <v>91</v>
      </c>
      <c r="C101" s="17" t="s">
        <v>11</v>
      </c>
      <c r="D101" s="17"/>
      <c r="E101" s="46"/>
      <c r="F101" s="22">
        <f t="shared" ref="F101:F105" si="78">SUM(G101:K101)</f>
        <v>0</v>
      </c>
      <c r="G101" s="41"/>
      <c r="H101" s="41"/>
      <c r="I101" s="41"/>
      <c r="J101" s="41"/>
      <c r="K101" s="41"/>
      <c r="L101" s="34" t="s">
        <v>42</v>
      </c>
    </row>
    <row r="102" spans="1:12" s="16" customFormat="1" ht="29.45" customHeight="1" thickBot="1" x14ac:dyDescent="0.3">
      <c r="A102" s="133"/>
      <c r="B102" s="126"/>
      <c r="C102" s="17" t="s">
        <v>12</v>
      </c>
      <c r="D102" s="17"/>
      <c r="E102" s="46">
        <v>0</v>
      </c>
      <c r="F102" s="22">
        <f t="shared" si="78"/>
        <v>0</v>
      </c>
      <c r="G102" s="41"/>
      <c r="H102" s="41"/>
      <c r="I102" s="41"/>
      <c r="J102" s="41"/>
      <c r="K102" s="41"/>
      <c r="L102" s="109" t="s">
        <v>32</v>
      </c>
    </row>
    <row r="103" spans="1:12" s="16" customFormat="1" ht="43.5" customHeight="1" thickBot="1" x14ac:dyDescent="0.3">
      <c r="A103" s="133"/>
      <c r="B103" s="126"/>
      <c r="C103" s="17" t="s">
        <v>23</v>
      </c>
      <c r="D103" s="17"/>
      <c r="E103" s="46"/>
      <c r="F103" s="22">
        <f t="shared" si="78"/>
        <v>0</v>
      </c>
      <c r="G103" s="41"/>
      <c r="H103" s="41"/>
      <c r="I103" s="41"/>
      <c r="J103" s="41"/>
      <c r="K103" s="41"/>
      <c r="L103" s="110"/>
    </row>
    <row r="104" spans="1:12" s="16" customFormat="1" ht="15.75" thickBot="1" x14ac:dyDescent="0.3">
      <c r="A104" s="133"/>
      <c r="B104" s="126"/>
      <c r="C104" s="17" t="s">
        <v>13</v>
      </c>
      <c r="D104" s="17"/>
      <c r="E104" s="46"/>
      <c r="F104" s="22">
        <f t="shared" si="78"/>
        <v>0</v>
      </c>
      <c r="G104" s="41"/>
      <c r="H104" s="41"/>
      <c r="I104" s="41"/>
      <c r="J104" s="41"/>
      <c r="K104" s="41"/>
      <c r="L104" s="110"/>
    </row>
    <row r="105" spans="1:12" s="16" customFormat="1" ht="39.75" customHeight="1" thickBot="1" x14ac:dyDescent="0.3">
      <c r="A105" s="133"/>
      <c r="B105" s="126"/>
      <c r="C105" s="17" t="s">
        <v>24</v>
      </c>
      <c r="D105" s="17"/>
      <c r="E105" s="48">
        <v>0</v>
      </c>
      <c r="F105" s="22">
        <f t="shared" si="78"/>
        <v>0</v>
      </c>
      <c r="G105" s="41"/>
      <c r="H105" s="41"/>
      <c r="I105" s="41"/>
      <c r="J105" s="41"/>
      <c r="K105" s="41"/>
      <c r="L105" s="111"/>
    </row>
    <row r="106" spans="1:12" ht="15.75" thickBot="1" x14ac:dyDescent="0.3">
      <c r="A106" s="144">
        <v>1</v>
      </c>
      <c r="B106" s="51"/>
      <c r="C106" s="52" t="s">
        <v>21</v>
      </c>
      <c r="D106" s="52" t="s">
        <v>72</v>
      </c>
      <c r="E106" s="53">
        <f>SUM(E107:E111)</f>
        <v>77277.074049999996</v>
      </c>
      <c r="F106" s="53">
        <f>SUM(G106:K106)</f>
        <v>259131.19699999999</v>
      </c>
      <c r="G106" s="53">
        <f t="shared" ref="G106:H106" si="79">SUM(G107:G111)</f>
        <v>77319.929999999993</v>
      </c>
      <c r="H106" s="53">
        <f t="shared" si="79"/>
        <v>46098.125499999995</v>
      </c>
      <c r="I106" s="53">
        <f>SUM(I107:I111)</f>
        <v>43598.141499999991</v>
      </c>
      <c r="J106" s="53">
        <f t="shared" ref="J106:K106" si="80">SUM(J107:J111)</f>
        <v>45955</v>
      </c>
      <c r="K106" s="53">
        <f t="shared" si="80"/>
        <v>46160</v>
      </c>
      <c r="L106" s="144"/>
    </row>
    <row r="107" spans="1:12" ht="21" customHeight="1" thickBot="1" x14ac:dyDescent="0.3">
      <c r="A107" s="144"/>
      <c r="B107" s="145" t="s">
        <v>143</v>
      </c>
      <c r="C107" s="51" t="s">
        <v>11</v>
      </c>
      <c r="D107" s="51"/>
      <c r="E107" s="54">
        <f>SUM(E113,E143,E173,E251,E281)</f>
        <v>0</v>
      </c>
      <c r="F107" s="54">
        <f>SUM(G107:K107)</f>
        <v>134</v>
      </c>
      <c r="G107" s="54">
        <f>G113+G143+G173+G251+G281</f>
        <v>0</v>
      </c>
      <c r="H107" s="54">
        <f t="shared" ref="H107:K107" si="81">H113+H143+H173+H251+H281</f>
        <v>134</v>
      </c>
      <c r="I107" s="54">
        <f t="shared" si="81"/>
        <v>0</v>
      </c>
      <c r="J107" s="54">
        <f t="shared" si="81"/>
        <v>0</v>
      </c>
      <c r="K107" s="54">
        <f t="shared" si="81"/>
        <v>0</v>
      </c>
      <c r="L107" s="144"/>
    </row>
    <row r="108" spans="1:12" ht="23.85" customHeight="1" thickBot="1" x14ac:dyDescent="0.3">
      <c r="A108" s="144"/>
      <c r="B108" s="145"/>
      <c r="C108" s="51" t="s">
        <v>12</v>
      </c>
      <c r="D108" s="51"/>
      <c r="E108" s="54">
        <f>SUM(E114,E144,E174,E252,E282)</f>
        <v>7063.7</v>
      </c>
      <c r="F108" s="54">
        <f>SUM(G108:K108)</f>
        <v>8103.93</v>
      </c>
      <c r="G108" s="54">
        <f>G114+G144+G174+G252+G282</f>
        <v>7063.7300000000005</v>
      </c>
      <c r="H108" s="54">
        <f t="shared" ref="H108:K111" si="82">H114+H144+H174+H252+H282</f>
        <v>1040.2</v>
      </c>
      <c r="I108" s="54">
        <f t="shared" si="82"/>
        <v>0</v>
      </c>
      <c r="J108" s="54">
        <f t="shared" si="82"/>
        <v>0</v>
      </c>
      <c r="K108" s="54">
        <f t="shared" si="82"/>
        <v>0</v>
      </c>
      <c r="L108" s="144"/>
    </row>
    <row r="109" spans="1:12" ht="39.75" customHeight="1" thickBot="1" x14ac:dyDescent="0.3">
      <c r="A109" s="144"/>
      <c r="B109" s="145"/>
      <c r="C109" s="51" t="s">
        <v>23</v>
      </c>
      <c r="D109" s="51"/>
      <c r="E109" s="54">
        <f>SUM(E115,E145,E175,E253,E283)</f>
        <v>0</v>
      </c>
      <c r="F109" s="54">
        <f t="shared" ref="F109:F110" si="83">SUM(G109:K109)</f>
        <v>0</v>
      </c>
      <c r="G109" s="54">
        <f>G115+G145+G175+G253+G283</f>
        <v>0</v>
      </c>
      <c r="H109" s="54">
        <f t="shared" si="82"/>
        <v>0</v>
      </c>
      <c r="I109" s="54">
        <f t="shared" si="82"/>
        <v>0</v>
      </c>
      <c r="J109" s="54">
        <f t="shared" si="82"/>
        <v>0</v>
      </c>
      <c r="K109" s="54">
        <f t="shared" si="82"/>
        <v>0</v>
      </c>
      <c r="L109" s="144"/>
    </row>
    <row r="110" spans="1:12" ht="15.75" customHeight="1" thickBot="1" x14ac:dyDescent="0.3">
      <c r="A110" s="144"/>
      <c r="B110" s="145"/>
      <c r="C110" s="51" t="s">
        <v>13</v>
      </c>
      <c r="D110" s="51"/>
      <c r="E110" s="54">
        <f>SUM(E116,E146,E176,E254,E284)</f>
        <v>0</v>
      </c>
      <c r="F110" s="54">
        <f t="shared" si="83"/>
        <v>0</v>
      </c>
      <c r="G110" s="54">
        <f>G116+G146+G176+G254+G284</f>
        <v>0</v>
      </c>
      <c r="H110" s="54">
        <f t="shared" si="82"/>
        <v>0</v>
      </c>
      <c r="I110" s="54">
        <f t="shared" si="82"/>
        <v>0</v>
      </c>
      <c r="J110" s="54">
        <f t="shared" si="82"/>
        <v>0</v>
      </c>
      <c r="K110" s="54">
        <f t="shared" si="82"/>
        <v>0</v>
      </c>
      <c r="L110" s="144"/>
    </row>
    <row r="111" spans="1:12" ht="40.5" customHeight="1" thickBot="1" x14ac:dyDescent="0.3">
      <c r="A111" s="144"/>
      <c r="B111" s="145"/>
      <c r="C111" s="51" t="s">
        <v>24</v>
      </c>
      <c r="D111" s="55" t="s">
        <v>72</v>
      </c>
      <c r="E111" s="54">
        <f>SUM(E117,E147,E177,E255,E285)</f>
        <v>70213.374049999999</v>
      </c>
      <c r="F111" s="53">
        <f>SUM(G111:K111)</f>
        <v>250893.26699999999</v>
      </c>
      <c r="G111" s="54">
        <f>G117+G147+G177+G255+G285</f>
        <v>70256.2</v>
      </c>
      <c r="H111" s="54">
        <f t="shared" si="82"/>
        <v>44923.925499999998</v>
      </c>
      <c r="I111" s="54">
        <f t="shared" si="82"/>
        <v>43598.141499999991</v>
      </c>
      <c r="J111" s="54">
        <f t="shared" si="82"/>
        <v>45955</v>
      </c>
      <c r="K111" s="54">
        <f t="shared" si="82"/>
        <v>46160</v>
      </c>
      <c r="L111" s="144"/>
    </row>
    <row r="112" spans="1:12" ht="15.75" thickBot="1" x14ac:dyDescent="0.3">
      <c r="A112" s="146">
        <v>1</v>
      </c>
      <c r="B112" s="56" t="s">
        <v>105</v>
      </c>
      <c r="C112" s="57" t="s">
        <v>21</v>
      </c>
      <c r="D112" s="57" t="s">
        <v>72</v>
      </c>
      <c r="E112" s="58">
        <f>SUM(E113:E117)</f>
        <v>2916.8</v>
      </c>
      <c r="F112" s="20">
        <f>SUM(G112:K112)</f>
        <v>10910.8</v>
      </c>
      <c r="G112" s="20">
        <f t="shared" ref="G112:H112" si="84">SUM(G113:G117)</f>
        <v>2916.8</v>
      </c>
      <c r="H112" s="20">
        <f t="shared" si="84"/>
        <v>1987</v>
      </c>
      <c r="I112" s="20">
        <f>SUM(I113:I117)</f>
        <v>1992</v>
      </c>
      <c r="J112" s="20">
        <f t="shared" ref="J112:K112" si="85">SUM(J113:J117)</f>
        <v>2005</v>
      </c>
      <c r="K112" s="20">
        <f t="shared" si="85"/>
        <v>2010</v>
      </c>
      <c r="L112" s="146"/>
    </row>
    <row r="113" spans="1:12" ht="21" customHeight="1" thickBot="1" x14ac:dyDescent="0.3">
      <c r="A113" s="146"/>
      <c r="B113" s="147" t="s">
        <v>94</v>
      </c>
      <c r="C113" s="56" t="s">
        <v>11</v>
      </c>
      <c r="D113" s="56"/>
      <c r="E113" s="59">
        <f>E119+E125+E131+E137</f>
        <v>0</v>
      </c>
      <c r="F113" s="59">
        <f>SUM(G113:K113)</f>
        <v>0</v>
      </c>
      <c r="G113" s="59">
        <f>G119+G125+G131+G137</f>
        <v>0</v>
      </c>
      <c r="H113" s="59">
        <f t="shared" ref="H113:K113" si="86">H119+H125+H131+H137</f>
        <v>0</v>
      </c>
      <c r="I113" s="59">
        <f t="shared" si="86"/>
        <v>0</v>
      </c>
      <c r="J113" s="59">
        <f t="shared" si="86"/>
        <v>0</v>
      </c>
      <c r="K113" s="59">
        <f t="shared" si="86"/>
        <v>0</v>
      </c>
      <c r="L113" s="146"/>
    </row>
    <row r="114" spans="1:12" ht="23.85" customHeight="1" thickBot="1" x14ac:dyDescent="0.3">
      <c r="A114" s="146"/>
      <c r="B114" s="147"/>
      <c r="C114" s="56" t="s">
        <v>12</v>
      </c>
      <c r="D114" s="56"/>
      <c r="E114" s="59">
        <f t="shared" ref="E114:E117" si="87">E120+E126+E132+E138</f>
        <v>0</v>
      </c>
      <c r="F114" s="59">
        <f>SUM(G114:K114)</f>
        <v>0</v>
      </c>
      <c r="G114" s="59">
        <f t="shared" ref="G114:K117" si="88">G120+G126+G132+G138</f>
        <v>0</v>
      </c>
      <c r="H114" s="59">
        <f t="shared" si="88"/>
        <v>0</v>
      </c>
      <c r="I114" s="59">
        <f t="shared" si="88"/>
        <v>0</v>
      </c>
      <c r="J114" s="59">
        <f t="shared" si="88"/>
        <v>0</v>
      </c>
      <c r="K114" s="59">
        <f t="shared" si="88"/>
        <v>0</v>
      </c>
      <c r="L114" s="146"/>
    </row>
    <row r="115" spans="1:12" ht="39.75" customHeight="1" thickBot="1" x14ac:dyDescent="0.3">
      <c r="A115" s="146"/>
      <c r="B115" s="147"/>
      <c r="C115" s="56" t="s">
        <v>23</v>
      </c>
      <c r="D115" s="56"/>
      <c r="E115" s="59">
        <f t="shared" si="87"/>
        <v>0</v>
      </c>
      <c r="F115" s="59">
        <f t="shared" ref="F115:F116" si="89">SUM(G115:K115)</f>
        <v>0</v>
      </c>
      <c r="G115" s="59">
        <f t="shared" si="88"/>
        <v>0</v>
      </c>
      <c r="H115" s="59">
        <f t="shared" si="88"/>
        <v>0</v>
      </c>
      <c r="I115" s="59">
        <f t="shared" si="88"/>
        <v>0</v>
      </c>
      <c r="J115" s="59">
        <f t="shared" si="88"/>
        <v>0</v>
      </c>
      <c r="K115" s="59">
        <f t="shared" si="88"/>
        <v>0</v>
      </c>
      <c r="L115" s="146"/>
    </row>
    <row r="116" spans="1:12" ht="15.75" customHeight="1" thickBot="1" x14ac:dyDescent="0.3">
      <c r="A116" s="146"/>
      <c r="B116" s="147"/>
      <c r="C116" s="56" t="s">
        <v>13</v>
      </c>
      <c r="D116" s="56"/>
      <c r="E116" s="59">
        <f t="shared" si="87"/>
        <v>0</v>
      </c>
      <c r="F116" s="59">
        <f t="shared" si="89"/>
        <v>0</v>
      </c>
      <c r="G116" s="59">
        <f t="shared" si="88"/>
        <v>0</v>
      </c>
      <c r="H116" s="59">
        <f t="shared" si="88"/>
        <v>0</v>
      </c>
      <c r="I116" s="59">
        <f t="shared" si="88"/>
        <v>0</v>
      </c>
      <c r="J116" s="59">
        <f t="shared" si="88"/>
        <v>0</v>
      </c>
      <c r="K116" s="59">
        <f t="shared" si="88"/>
        <v>0</v>
      </c>
      <c r="L116" s="146"/>
    </row>
    <row r="117" spans="1:12" ht="40.5" customHeight="1" thickBot="1" x14ac:dyDescent="0.3">
      <c r="A117" s="146"/>
      <c r="B117" s="147"/>
      <c r="C117" s="56" t="s">
        <v>24</v>
      </c>
      <c r="D117" s="60" t="s">
        <v>72</v>
      </c>
      <c r="E117" s="59">
        <f t="shared" si="87"/>
        <v>2916.8</v>
      </c>
      <c r="F117" s="20">
        <f>SUM(G117:K117)</f>
        <v>10910.8</v>
      </c>
      <c r="G117" s="59">
        <f t="shared" si="88"/>
        <v>2916.8</v>
      </c>
      <c r="H117" s="59">
        <f t="shared" si="88"/>
        <v>1987</v>
      </c>
      <c r="I117" s="59">
        <f t="shared" si="88"/>
        <v>1992</v>
      </c>
      <c r="J117" s="59">
        <f t="shared" si="88"/>
        <v>2005</v>
      </c>
      <c r="K117" s="59">
        <f t="shared" si="88"/>
        <v>2010</v>
      </c>
      <c r="L117" s="146"/>
    </row>
    <row r="118" spans="1:12" ht="18.95" customHeight="1" thickBot="1" x14ac:dyDescent="0.3">
      <c r="A118" s="152" t="s">
        <v>25</v>
      </c>
      <c r="B118" s="8" t="s">
        <v>26</v>
      </c>
      <c r="C118" s="61" t="s">
        <v>21</v>
      </c>
      <c r="D118" s="8" t="s">
        <v>72</v>
      </c>
      <c r="E118" s="62">
        <f t="shared" ref="E118" si="90">SUM(E119:E123)</f>
        <v>40</v>
      </c>
      <c r="F118" s="20">
        <f t="shared" ref="F118:F141" si="91">SUM(G118:K118)</f>
        <v>260</v>
      </c>
      <c r="G118" s="63">
        <f t="shared" ref="G118:K118" si="92">SUM(G119:G123)</f>
        <v>40</v>
      </c>
      <c r="H118" s="63">
        <f t="shared" si="92"/>
        <v>50</v>
      </c>
      <c r="I118" s="63">
        <f t="shared" si="92"/>
        <v>55</v>
      </c>
      <c r="J118" s="63">
        <f t="shared" si="92"/>
        <v>55</v>
      </c>
      <c r="K118" s="63">
        <f t="shared" si="92"/>
        <v>60</v>
      </c>
      <c r="L118" s="153" t="s">
        <v>22</v>
      </c>
    </row>
    <row r="119" spans="1:12" ht="23.25" customHeight="1" thickBot="1" x14ac:dyDescent="0.3">
      <c r="A119" s="152"/>
      <c r="B119" s="154" t="s">
        <v>95</v>
      </c>
      <c r="C119" s="8" t="s">
        <v>11</v>
      </c>
      <c r="D119" s="8"/>
      <c r="E119" s="8"/>
      <c r="F119" s="20">
        <f t="shared" si="91"/>
        <v>0</v>
      </c>
      <c r="G119" s="64"/>
      <c r="H119" s="64"/>
      <c r="I119" s="64"/>
      <c r="J119" s="64"/>
      <c r="K119" s="64"/>
      <c r="L119" s="153"/>
    </row>
    <row r="120" spans="1:12" ht="24.95" customHeight="1" thickBot="1" x14ac:dyDescent="0.3">
      <c r="A120" s="152"/>
      <c r="B120" s="154"/>
      <c r="C120" s="8" t="s">
        <v>12</v>
      </c>
      <c r="D120" s="8"/>
      <c r="E120" s="8"/>
      <c r="F120" s="20">
        <f t="shared" si="91"/>
        <v>0</v>
      </c>
      <c r="G120" s="64"/>
      <c r="H120" s="64"/>
      <c r="I120" s="64"/>
      <c r="J120" s="64"/>
      <c r="K120" s="64"/>
      <c r="L120" s="153"/>
    </row>
    <row r="121" spans="1:12" ht="30.75" customHeight="1" thickBot="1" x14ac:dyDescent="0.3">
      <c r="A121" s="152"/>
      <c r="B121" s="154"/>
      <c r="C121" s="8" t="s">
        <v>23</v>
      </c>
      <c r="D121" s="8"/>
      <c r="E121" s="8"/>
      <c r="F121" s="20">
        <f t="shared" si="91"/>
        <v>0</v>
      </c>
      <c r="G121" s="64"/>
      <c r="H121" s="64"/>
      <c r="I121" s="64"/>
      <c r="J121" s="64"/>
      <c r="K121" s="64"/>
      <c r="L121" s="153"/>
    </row>
    <row r="122" spans="1:12" ht="17.649999999999999" customHeight="1" thickBot="1" x14ac:dyDescent="0.3">
      <c r="A122" s="152"/>
      <c r="B122" s="154"/>
      <c r="C122" s="8" t="s">
        <v>13</v>
      </c>
      <c r="D122" s="8"/>
      <c r="E122" s="8"/>
      <c r="F122" s="20">
        <f t="shared" si="91"/>
        <v>0</v>
      </c>
      <c r="G122" s="64"/>
      <c r="H122" s="64"/>
      <c r="I122" s="64"/>
      <c r="J122" s="64"/>
      <c r="K122" s="64"/>
      <c r="L122" s="153"/>
    </row>
    <row r="123" spans="1:12" ht="33" customHeight="1" thickBot="1" x14ac:dyDescent="0.3">
      <c r="A123" s="152"/>
      <c r="B123" s="154"/>
      <c r="C123" s="8" t="s">
        <v>24</v>
      </c>
      <c r="D123" s="8"/>
      <c r="E123" s="65">
        <v>40</v>
      </c>
      <c r="F123" s="20">
        <f t="shared" si="91"/>
        <v>260</v>
      </c>
      <c r="G123" s="41">
        <v>40</v>
      </c>
      <c r="H123" s="41">
        <v>50</v>
      </c>
      <c r="I123" s="41">
        <v>55</v>
      </c>
      <c r="J123" s="41">
        <v>55</v>
      </c>
      <c r="K123" s="41">
        <v>60</v>
      </c>
      <c r="L123" s="153"/>
    </row>
    <row r="124" spans="1:12" ht="15.75" thickBot="1" x14ac:dyDescent="0.3">
      <c r="A124" s="152" t="s">
        <v>27</v>
      </c>
      <c r="B124" s="8" t="s">
        <v>28</v>
      </c>
      <c r="C124" s="8" t="s">
        <v>21</v>
      </c>
      <c r="D124" s="8" t="s">
        <v>72</v>
      </c>
      <c r="E124" s="62">
        <f t="shared" ref="E124" si="93">SUM(E125:E129)</f>
        <v>881.8</v>
      </c>
      <c r="F124" s="20">
        <f t="shared" si="91"/>
        <v>4855.8</v>
      </c>
      <c r="G124" s="63">
        <f t="shared" ref="G124:K124" si="94">SUM(G125:G129)</f>
        <v>881.8</v>
      </c>
      <c r="H124" s="63">
        <f t="shared" si="94"/>
        <v>987</v>
      </c>
      <c r="I124" s="63">
        <f t="shared" si="94"/>
        <v>987</v>
      </c>
      <c r="J124" s="63">
        <f t="shared" si="94"/>
        <v>1000</v>
      </c>
      <c r="K124" s="63">
        <f t="shared" si="94"/>
        <v>1000</v>
      </c>
      <c r="L124" s="153" t="s">
        <v>49</v>
      </c>
    </row>
    <row r="125" spans="1:12" ht="24.2" customHeight="1" thickBot="1" x14ac:dyDescent="0.3">
      <c r="A125" s="152"/>
      <c r="B125" s="154" t="s">
        <v>96</v>
      </c>
      <c r="C125" s="8" t="s">
        <v>11</v>
      </c>
      <c r="D125" s="8"/>
      <c r="E125" s="62"/>
      <c r="F125" s="20">
        <f t="shared" si="91"/>
        <v>0</v>
      </c>
      <c r="G125" s="66"/>
      <c r="H125" s="66"/>
      <c r="I125" s="66"/>
      <c r="J125" s="66"/>
      <c r="K125" s="66"/>
      <c r="L125" s="153"/>
    </row>
    <row r="126" spans="1:12" ht="23.85" customHeight="1" thickBot="1" x14ac:dyDescent="0.3">
      <c r="A126" s="152"/>
      <c r="B126" s="154"/>
      <c r="C126" s="8" t="s">
        <v>12</v>
      </c>
      <c r="D126" s="8"/>
      <c r="E126" s="8"/>
      <c r="F126" s="20">
        <f t="shared" si="91"/>
        <v>0</v>
      </c>
      <c r="G126" s="64"/>
      <c r="H126" s="64"/>
      <c r="I126" s="64"/>
      <c r="J126" s="64"/>
      <c r="K126" s="64"/>
      <c r="L126" s="153"/>
    </row>
    <row r="127" spans="1:12" ht="38.25" customHeight="1" thickBot="1" x14ac:dyDescent="0.3">
      <c r="A127" s="152"/>
      <c r="B127" s="154"/>
      <c r="C127" s="8" t="s">
        <v>23</v>
      </c>
      <c r="D127" s="8"/>
      <c r="E127" s="8"/>
      <c r="F127" s="20">
        <f t="shared" si="91"/>
        <v>0</v>
      </c>
      <c r="G127" s="64"/>
      <c r="H127" s="64"/>
      <c r="I127" s="64"/>
      <c r="J127" s="64"/>
      <c r="K127" s="64"/>
      <c r="L127" s="153"/>
    </row>
    <row r="128" spans="1:12" ht="15.75" thickBot="1" x14ac:dyDescent="0.3">
      <c r="A128" s="152"/>
      <c r="B128" s="154"/>
      <c r="C128" s="8" t="s">
        <v>13</v>
      </c>
      <c r="D128" s="8"/>
      <c r="E128" s="8"/>
      <c r="F128" s="20">
        <f t="shared" si="91"/>
        <v>0</v>
      </c>
      <c r="G128" s="64"/>
      <c r="H128" s="64"/>
      <c r="I128" s="64"/>
      <c r="J128" s="64"/>
      <c r="K128" s="64"/>
      <c r="L128" s="153"/>
    </row>
    <row r="129" spans="1:12" ht="22.9" customHeight="1" thickBot="1" x14ac:dyDescent="0.3">
      <c r="A129" s="152"/>
      <c r="B129" s="154"/>
      <c r="C129" s="8" t="s">
        <v>24</v>
      </c>
      <c r="D129" s="8"/>
      <c r="E129" s="48">
        <v>881.8</v>
      </c>
      <c r="F129" s="20">
        <f t="shared" si="91"/>
        <v>4855.8</v>
      </c>
      <c r="G129" s="41">
        <v>881.8</v>
      </c>
      <c r="H129" s="41">
        <v>987</v>
      </c>
      <c r="I129" s="41">
        <v>987</v>
      </c>
      <c r="J129" s="41">
        <v>1000</v>
      </c>
      <c r="K129" s="41">
        <v>1000</v>
      </c>
      <c r="L129" s="153"/>
    </row>
    <row r="130" spans="1:12" ht="15.75" customHeight="1" thickBot="1" x14ac:dyDescent="0.3">
      <c r="A130" s="152" t="s">
        <v>47</v>
      </c>
      <c r="B130" s="8" t="s">
        <v>35</v>
      </c>
      <c r="C130" s="8" t="s">
        <v>21</v>
      </c>
      <c r="D130" s="8" t="s">
        <v>72</v>
      </c>
      <c r="E130" s="62">
        <f t="shared" ref="E130" si="95">SUM(E131:E135)</f>
        <v>1445</v>
      </c>
      <c r="F130" s="20">
        <f t="shared" si="91"/>
        <v>5245</v>
      </c>
      <c r="G130" s="63">
        <f t="shared" ref="G130:K130" si="96">SUM(G131:G135)</f>
        <v>1445</v>
      </c>
      <c r="H130" s="63">
        <f t="shared" si="96"/>
        <v>950</v>
      </c>
      <c r="I130" s="63">
        <f t="shared" si="96"/>
        <v>950</v>
      </c>
      <c r="J130" s="63">
        <f t="shared" si="96"/>
        <v>950</v>
      </c>
      <c r="K130" s="63">
        <f t="shared" si="96"/>
        <v>950</v>
      </c>
      <c r="L130" s="153" t="s">
        <v>48</v>
      </c>
    </row>
    <row r="131" spans="1:12" ht="22.9" customHeight="1" thickBot="1" x14ac:dyDescent="0.3">
      <c r="A131" s="152"/>
      <c r="B131" s="154" t="s">
        <v>97</v>
      </c>
      <c r="C131" s="8" t="s">
        <v>11</v>
      </c>
      <c r="D131" s="8"/>
      <c r="E131" s="76"/>
      <c r="F131" s="20">
        <f t="shared" si="91"/>
        <v>0</v>
      </c>
      <c r="G131" s="67"/>
      <c r="H131" s="67"/>
      <c r="I131" s="67"/>
      <c r="J131" s="67"/>
      <c r="K131" s="67"/>
      <c r="L131" s="153"/>
    </row>
    <row r="132" spans="1:12" ht="28.15" customHeight="1" thickBot="1" x14ac:dyDescent="0.3">
      <c r="A132" s="152"/>
      <c r="B132" s="154"/>
      <c r="C132" s="8" t="s">
        <v>12</v>
      </c>
      <c r="D132" s="8"/>
      <c r="E132" s="76"/>
      <c r="F132" s="20">
        <f t="shared" si="91"/>
        <v>0</v>
      </c>
      <c r="G132" s="67"/>
      <c r="H132" s="67"/>
      <c r="I132" s="67"/>
      <c r="J132" s="67"/>
      <c r="K132" s="67"/>
      <c r="L132" s="153"/>
    </row>
    <row r="133" spans="1:12" ht="45" customHeight="1" thickBot="1" x14ac:dyDescent="0.3">
      <c r="A133" s="152"/>
      <c r="B133" s="154"/>
      <c r="C133" s="8" t="s">
        <v>23</v>
      </c>
      <c r="D133" s="8"/>
      <c r="E133" s="76"/>
      <c r="F133" s="20">
        <f t="shared" si="91"/>
        <v>0</v>
      </c>
      <c r="G133" s="67"/>
      <c r="H133" s="67"/>
      <c r="I133" s="67"/>
      <c r="J133" s="67"/>
      <c r="K133" s="67"/>
      <c r="L133" s="153"/>
    </row>
    <row r="134" spans="1:12" ht="16.350000000000001" customHeight="1" thickBot="1" x14ac:dyDescent="0.3">
      <c r="A134" s="152"/>
      <c r="B134" s="154"/>
      <c r="C134" s="8" t="s">
        <v>13</v>
      </c>
      <c r="D134" s="8"/>
      <c r="E134" s="76"/>
      <c r="F134" s="20">
        <f t="shared" si="91"/>
        <v>0</v>
      </c>
      <c r="G134" s="67"/>
      <c r="H134" s="67"/>
      <c r="I134" s="67"/>
      <c r="J134" s="67"/>
      <c r="K134" s="67"/>
      <c r="L134" s="153"/>
    </row>
    <row r="135" spans="1:12" ht="32.85" customHeight="1" thickBot="1" x14ac:dyDescent="0.3">
      <c r="A135" s="152"/>
      <c r="B135" s="154"/>
      <c r="C135" s="8" t="s">
        <v>24</v>
      </c>
      <c r="D135" s="8"/>
      <c r="E135" s="77">
        <v>1445</v>
      </c>
      <c r="F135" s="20">
        <f t="shared" si="91"/>
        <v>5245</v>
      </c>
      <c r="G135" s="41">
        <v>1445</v>
      </c>
      <c r="H135" s="41">
        <v>950</v>
      </c>
      <c r="I135" s="41">
        <v>950</v>
      </c>
      <c r="J135" s="41">
        <v>950</v>
      </c>
      <c r="K135" s="41">
        <v>950</v>
      </c>
      <c r="L135" s="153"/>
    </row>
    <row r="136" spans="1:12" ht="27.75" customHeight="1" thickBot="1" x14ac:dyDescent="0.3">
      <c r="A136" s="152" t="s">
        <v>99</v>
      </c>
      <c r="B136" s="8" t="s">
        <v>37</v>
      </c>
      <c r="C136" s="8" t="s">
        <v>21</v>
      </c>
      <c r="D136" s="8" t="s">
        <v>72</v>
      </c>
      <c r="E136" s="76">
        <f t="shared" ref="E136" si="97">SUM(E137:E141)</f>
        <v>550</v>
      </c>
      <c r="F136" s="20">
        <f t="shared" si="91"/>
        <v>550</v>
      </c>
      <c r="G136" s="63">
        <f t="shared" ref="G136:K136" si="98">SUM(G137:G141)</f>
        <v>550</v>
      </c>
      <c r="H136" s="63">
        <f t="shared" si="98"/>
        <v>0</v>
      </c>
      <c r="I136" s="63">
        <f t="shared" si="98"/>
        <v>0</v>
      </c>
      <c r="J136" s="63">
        <f t="shared" si="98"/>
        <v>0</v>
      </c>
      <c r="K136" s="63">
        <f t="shared" si="98"/>
        <v>0</v>
      </c>
      <c r="L136" s="153" t="s">
        <v>22</v>
      </c>
    </row>
    <row r="137" spans="1:12" ht="34.5" customHeight="1" thickBot="1" x14ac:dyDescent="0.3">
      <c r="A137" s="152"/>
      <c r="B137" s="154" t="s">
        <v>98</v>
      </c>
      <c r="C137" s="8" t="s">
        <v>11</v>
      </c>
      <c r="D137" s="8"/>
      <c r="E137" s="78"/>
      <c r="F137" s="20">
        <f t="shared" si="91"/>
        <v>0</v>
      </c>
      <c r="G137" s="68"/>
      <c r="H137" s="68"/>
      <c r="I137" s="68"/>
      <c r="J137" s="68"/>
      <c r="K137" s="68"/>
      <c r="L137" s="153"/>
    </row>
    <row r="138" spans="1:12" ht="23.25" thickBot="1" x14ac:dyDescent="0.3">
      <c r="A138" s="152"/>
      <c r="B138" s="154"/>
      <c r="C138" s="8" t="s">
        <v>12</v>
      </c>
      <c r="D138" s="8"/>
      <c r="E138" s="78"/>
      <c r="F138" s="20">
        <f t="shared" si="91"/>
        <v>0</v>
      </c>
      <c r="G138" s="68"/>
      <c r="H138" s="68"/>
      <c r="I138" s="68"/>
      <c r="J138" s="68"/>
      <c r="K138" s="68"/>
      <c r="L138" s="153"/>
    </row>
    <row r="139" spans="1:12" ht="34.5" thickBot="1" x14ac:dyDescent="0.3">
      <c r="A139" s="152"/>
      <c r="B139" s="154"/>
      <c r="C139" s="8" t="s">
        <v>23</v>
      </c>
      <c r="D139" s="8"/>
      <c r="E139" s="78"/>
      <c r="F139" s="20">
        <f t="shared" si="91"/>
        <v>0</v>
      </c>
      <c r="G139" s="68"/>
      <c r="H139" s="68"/>
      <c r="I139" s="68"/>
      <c r="J139" s="68"/>
      <c r="K139" s="68"/>
      <c r="L139" s="153"/>
    </row>
    <row r="140" spans="1:12" ht="15.75" thickBot="1" x14ac:dyDescent="0.3">
      <c r="A140" s="152"/>
      <c r="B140" s="154"/>
      <c r="C140" s="8" t="s">
        <v>13</v>
      </c>
      <c r="D140" s="8"/>
      <c r="E140" s="78"/>
      <c r="F140" s="20">
        <f t="shared" si="91"/>
        <v>0</v>
      </c>
      <c r="G140" s="68"/>
      <c r="H140" s="68"/>
      <c r="I140" s="68"/>
      <c r="J140" s="68"/>
      <c r="K140" s="68"/>
      <c r="L140" s="153"/>
    </row>
    <row r="141" spans="1:12" ht="34.5" thickBot="1" x14ac:dyDescent="0.3">
      <c r="A141" s="152"/>
      <c r="B141" s="154"/>
      <c r="C141" s="8" t="s">
        <v>24</v>
      </c>
      <c r="D141" s="8"/>
      <c r="E141" s="78">
        <v>550</v>
      </c>
      <c r="F141" s="20">
        <f t="shared" si="91"/>
        <v>550</v>
      </c>
      <c r="G141" s="41">
        <v>550</v>
      </c>
      <c r="H141" s="41">
        <v>0</v>
      </c>
      <c r="I141" s="41">
        <v>0</v>
      </c>
      <c r="J141" s="41">
        <v>0</v>
      </c>
      <c r="K141" s="41">
        <v>0</v>
      </c>
      <c r="L141" s="153"/>
    </row>
    <row r="142" spans="1:12" s="7" customFormat="1" ht="23.25" thickBot="1" x14ac:dyDescent="0.3">
      <c r="A142" s="119">
        <v>2</v>
      </c>
      <c r="B142" s="30" t="s">
        <v>106</v>
      </c>
      <c r="C142" s="30" t="s">
        <v>21</v>
      </c>
      <c r="D142" s="32" t="s">
        <v>72</v>
      </c>
      <c r="E142" s="22">
        <f t="shared" ref="E142" si="99">SUM(E143:E147)</f>
        <v>14268.5</v>
      </c>
      <c r="F142" s="22">
        <f>SUM(G142:K142)</f>
        <v>29985.7</v>
      </c>
      <c r="G142" s="22">
        <f t="shared" ref="G142:K142" si="100">SUM(G143:G147)</f>
        <v>14268.5</v>
      </c>
      <c r="H142" s="22">
        <f t="shared" si="100"/>
        <v>3653.2</v>
      </c>
      <c r="I142" s="22">
        <f t="shared" si="100"/>
        <v>2964</v>
      </c>
      <c r="J142" s="22">
        <f t="shared" si="100"/>
        <v>4450</v>
      </c>
      <c r="K142" s="22">
        <f t="shared" si="100"/>
        <v>4650</v>
      </c>
      <c r="L142" s="30" t="s">
        <v>42</v>
      </c>
    </row>
    <row r="143" spans="1:12" s="7" customFormat="1" ht="20.25" customHeight="1" thickBot="1" x14ac:dyDescent="0.3">
      <c r="A143" s="119"/>
      <c r="B143" s="119" t="s">
        <v>100</v>
      </c>
      <c r="C143" s="30" t="s">
        <v>11</v>
      </c>
      <c r="D143" s="30"/>
      <c r="E143" s="22"/>
      <c r="F143" s="22">
        <f t="shared" ref="F143:F147" si="101">SUM(G143:K143)</f>
        <v>0</v>
      </c>
      <c r="G143" s="22">
        <f>G155+G149+G161+G167</f>
        <v>0</v>
      </c>
      <c r="H143" s="22">
        <f t="shared" ref="H143:K143" si="102">H155+H149+H161+H167</f>
        <v>0</v>
      </c>
      <c r="I143" s="22">
        <f t="shared" si="102"/>
        <v>0</v>
      </c>
      <c r="J143" s="22">
        <f t="shared" si="102"/>
        <v>0</v>
      </c>
      <c r="K143" s="22">
        <f t="shared" si="102"/>
        <v>0</v>
      </c>
      <c r="L143" s="106" t="s">
        <v>32</v>
      </c>
    </row>
    <row r="144" spans="1:12" s="7" customFormat="1" ht="27.6" customHeight="1" thickBot="1" x14ac:dyDescent="0.3">
      <c r="A144" s="119"/>
      <c r="B144" s="119"/>
      <c r="C144" s="30" t="s">
        <v>12</v>
      </c>
      <c r="D144" s="30"/>
      <c r="E144" s="22"/>
      <c r="F144" s="22">
        <f t="shared" si="101"/>
        <v>0</v>
      </c>
      <c r="G144" s="22">
        <f t="shared" ref="G144:K147" si="103">G156+G150+G162+G168</f>
        <v>0</v>
      </c>
      <c r="H144" s="22">
        <f t="shared" si="103"/>
        <v>0</v>
      </c>
      <c r="I144" s="22">
        <f t="shared" si="103"/>
        <v>0</v>
      </c>
      <c r="J144" s="22">
        <f t="shared" si="103"/>
        <v>0</v>
      </c>
      <c r="K144" s="22">
        <f t="shared" si="103"/>
        <v>0</v>
      </c>
      <c r="L144" s="107"/>
    </row>
    <row r="145" spans="1:12" s="7" customFormat="1" ht="38.25" customHeight="1" thickBot="1" x14ac:dyDescent="0.3">
      <c r="A145" s="119"/>
      <c r="B145" s="119"/>
      <c r="C145" s="30" t="s">
        <v>23</v>
      </c>
      <c r="D145" s="30"/>
      <c r="E145" s="22"/>
      <c r="F145" s="22">
        <f t="shared" si="101"/>
        <v>0</v>
      </c>
      <c r="G145" s="22">
        <f t="shared" si="103"/>
        <v>0</v>
      </c>
      <c r="H145" s="22">
        <f t="shared" si="103"/>
        <v>0</v>
      </c>
      <c r="I145" s="22">
        <f t="shared" si="103"/>
        <v>0</v>
      </c>
      <c r="J145" s="22">
        <f t="shared" si="103"/>
        <v>0</v>
      </c>
      <c r="K145" s="22">
        <f t="shared" si="103"/>
        <v>0</v>
      </c>
      <c r="L145" s="107"/>
    </row>
    <row r="146" spans="1:12" s="7" customFormat="1" ht="15.75" thickBot="1" x14ac:dyDescent="0.3">
      <c r="A146" s="119"/>
      <c r="B146" s="119"/>
      <c r="C146" s="30" t="s">
        <v>13</v>
      </c>
      <c r="D146" s="30"/>
      <c r="E146" s="22"/>
      <c r="F146" s="22">
        <f t="shared" si="101"/>
        <v>0</v>
      </c>
      <c r="G146" s="22">
        <f t="shared" si="103"/>
        <v>0</v>
      </c>
      <c r="H146" s="22">
        <f t="shared" si="103"/>
        <v>0</v>
      </c>
      <c r="I146" s="22">
        <f t="shared" si="103"/>
        <v>0</v>
      </c>
      <c r="J146" s="22">
        <f t="shared" si="103"/>
        <v>0</v>
      </c>
      <c r="K146" s="22">
        <f t="shared" si="103"/>
        <v>0</v>
      </c>
      <c r="L146" s="107"/>
    </row>
    <row r="147" spans="1:12" s="7" customFormat="1" ht="23.1" customHeight="1" thickBot="1" x14ac:dyDescent="0.3">
      <c r="A147" s="119"/>
      <c r="B147" s="119"/>
      <c r="C147" s="30" t="s">
        <v>24</v>
      </c>
      <c r="D147" s="32" t="s">
        <v>72</v>
      </c>
      <c r="E147" s="22">
        <f>SUM(E153,E159,E165,E171)</f>
        <v>14268.5</v>
      </c>
      <c r="F147" s="22">
        <f t="shared" si="101"/>
        <v>29985.7</v>
      </c>
      <c r="G147" s="22">
        <f t="shared" si="103"/>
        <v>14268.5</v>
      </c>
      <c r="H147" s="22">
        <f t="shared" si="103"/>
        <v>3653.2</v>
      </c>
      <c r="I147" s="22">
        <f t="shared" si="103"/>
        <v>2964</v>
      </c>
      <c r="J147" s="22">
        <f t="shared" si="103"/>
        <v>4450</v>
      </c>
      <c r="K147" s="22">
        <f t="shared" si="103"/>
        <v>4650</v>
      </c>
      <c r="L147" s="108"/>
    </row>
    <row r="148" spans="1:12" s="7" customFormat="1" ht="23.25" thickBot="1" x14ac:dyDescent="0.3">
      <c r="A148" s="125" t="s">
        <v>29</v>
      </c>
      <c r="B148" s="17" t="s">
        <v>26</v>
      </c>
      <c r="C148" s="17" t="s">
        <v>21</v>
      </c>
      <c r="D148" s="17" t="s">
        <v>72</v>
      </c>
      <c r="E148" s="40">
        <f t="shared" ref="E148" si="104">SUM(E149:E153)</f>
        <v>547</v>
      </c>
      <c r="F148" s="22">
        <f>SUM(G148:K148)</f>
        <v>2147</v>
      </c>
      <c r="G148" s="40">
        <f t="shared" ref="G148:K148" si="105">SUM(G149:G153)</f>
        <v>547</v>
      </c>
      <c r="H148" s="40">
        <f t="shared" si="105"/>
        <v>300</v>
      </c>
      <c r="I148" s="40">
        <f t="shared" si="105"/>
        <v>300</v>
      </c>
      <c r="J148" s="40">
        <f t="shared" si="105"/>
        <v>500</v>
      </c>
      <c r="K148" s="40">
        <f t="shared" si="105"/>
        <v>500</v>
      </c>
      <c r="L148" s="17" t="s">
        <v>43</v>
      </c>
    </row>
    <row r="149" spans="1:12" s="7" customFormat="1" ht="21.75" customHeight="1" thickBot="1" x14ac:dyDescent="0.3">
      <c r="A149" s="125"/>
      <c r="B149" s="126" t="s">
        <v>101</v>
      </c>
      <c r="C149" s="17" t="s">
        <v>11</v>
      </c>
      <c r="D149" s="17"/>
      <c r="E149" s="40"/>
      <c r="F149" s="22">
        <f t="shared" ref="F149:F153" si="106">SUM(G149:K149)</f>
        <v>0</v>
      </c>
      <c r="G149" s="38"/>
      <c r="H149" s="38"/>
      <c r="I149" s="38"/>
      <c r="J149" s="38"/>
      <c r="K149" s="38"/>
      <c r="L149" s="17" t="s">
        <v>32</v>
      </c>
    </row>
    <row r="150" spans="1:12" s="7" customFormat="1" ht="25.5" customHeight="1" thickBot="1" x14ac:dyDescent="0.3">
      <c r="A150" s="125"/>
      <c r="B150" s="126"/>
      <c r="C150" s="17" t="s">
        <v>12</v>
      </c>
      <c r="D150" s="17"/>
      <c r="E150" s="40"/>
      <c r="F150" s="22">
        <f t="shared" si="106"/>
        <v>0</v>
      </c>
      <c r="G150" s="38"/>
      <c r="H150" s="38"/>
      <c r="I150" s="38"/>
      <c r="J150" s="38"/>
      <c r="K150" s="38"/>
      <c r="L150" s="44"/>
    </row>
    <row r="151" spans="1:12" s="7" customFormat="1" ht="38.25" customHeight="1" thickBot="1" x14ac:dyDescent="0.3">
      <c r="A151" s="125"/>
      <c r="B151" s="126"/>
      <c r="C151" s="17" t="s">
        <v>23</v>
      </c>
      <c r="D151" s="17"/>
      <c r="E151" s="40"/>
      <c r="F151" s="22">
        <f t="shared" si="106"/>
        <v>0</v>
      </c>
      <c r="G151" s="38"/>
      <c r="H151" s="38"/>
      <c r="I151" s="38"/>
      <c r="J151" s="38"/>
      <c r="K151" s="38"/>
      <c r="L151" s="44"/>
    </row>
    <row r="152" spans="1:12" s="7" customFormat="1" ht="17.25" customHeight="1" thickBot="1" x14ac:dyDescent="0.3">
      <c r="A152" s="125"/>
      <c r="B152" s="126"/>
      <c r="C152" s="17" t="s">
        <v>13</v>
      </c>
      <c r="D152" s="17"/>
      <c r="E152" s="40"/>
      <c r="F152" s="22">
        <f t="shared" si="106"/>
        <v>0</v>
      </c>
      <c r="G152" s="38"/>
      <c r="H152" s="38"/>
      <c r="I152" s="38"/>
      <c r="J152" s="38"/>
      <c r="K152" s="38"/>
      <c r="L152" s="44"/>
    </row>
    <row r="153" spans="1:12" s="7" customFormat="1" ht="35.25" customHeight="1" thickBot="1" x14ac:dyDescent="0.3">
      <c r="A153" s="125"/>
      <c r="B153" s="126"/>
      <c r="C153" s="17" t="s">
        <v>24</v>
      </c>
      <c r="D153" s="17"/>
      <c r="E153" s="46">
        <v>547</v>
      </c>
      <c r="F153" s="22">
        <f t="shared" si="106"/>
        <v>2147</v>
      </c>
      <c r="G153" s="41">
        <v>547</v>
      </c>
      <c r="H153" s="41">
        <v>300</v>
      </c>
      <c r="I153" s="41">
        <v>300</v>
      </c>
      <c r="J153" s="41">
        <v>500</v>
      </c>
      <c r="K153" s="41">
        <v>500</v>
      </c>
      <c r="L153" s="44"/>
    </row>
    <row r="154" spans="1:12" s="7" customFormat="1" ht="23.25" thickBot="1" x14ac:dyDescent="0.3">
      <c r="A154" s="125" t="s">
        <v>169</v>
      </c>
      <c r="B154" s="17" t="s">
        <v>28</v>
      </c>
      <c r="C154" s="17" t="s">
        <v>21</v>
      </c>
      <c r="D154" s="17" t="s">
        <v>72</v>
      </c>
      <c r="E154" s="40">
        <f t="shared" ref="E154" si="107">SUM(E155:E159)</f>
        <v>1787.8</v>
      </c>
      <c r="F154" s="22">
        <f>SUM(G154:K154)</f>
        <v>3387.8</v>
      </c>
      <c r="G154" s="40">
        <f t="shared" ref="G154:K154" si="108">SUM(G155:G159)</f>
        <v>1787.8</v>
      </c>
      <c r="H154" s="40">
        <f t="shared" si="108"/>
        <v>300</v>
      </c>
      <c r="I154" s="40">
        <f t="shared" si="108"/>
        <v>0</v>
      </c>
      <c r="J154" s="40">
        <f t="shared" si="108"/>
        <v>650</v>
      </c>
      <c r="K154" s="40">
        <f t="shared" si="108"/>
        <v>650</v>
      </c>
      <c r="L154" s="17" t="s">
        <v>43</v>
      </c>
    </row>
    <row r="155" spans="1:12" s="7" customFormat="1" ht="17.649999999999999" customHeight="1" thickBot="1" x14ac:dyDescent="0.3">
      <c r="A155" s="125"/>
      <c r="B155" s="126" t="s">
        <v>102</v>
      </c>
      <c r="C155" s="17" t="s">
        <v>11</v>
      </c>
      <c r="D155" s="17"/>
      <c r="E155" s="40"/>
      <c r="F155" s="22">
        <f t="shared" ref="F155:F159" si="109">SUM(G155:K155)</f>
        <v>0</v>
      </c>
      <c r="G155" s="38"/>
      <c r="H155" s="38"/>
      <c r="I155" s="38"/>
      <c r="J155" s="38"/>
      <c r="K155" s="38"/>
      <c r="L155" s="17" t="s">
        <v>32</v>
      </c>
    </row>
    <row r="156" spans="1:12" s="7" customFormat="1" ht="25.5" customHeight="1" thickBot="1" x14ac:dyDescent="0.3">
      <c r="A156" s="125"/>
      <c r="B156" s="126"/>
      <c r="C156" s="17" t="s">
        <v>12</v>
      </c>
      <c r="D156" s="17"/>
      <c r="E156" s="40"/>
      <c r="F156" s="22">
        <f t="shared" si="109"/>
        <v>0</v>
      </c>
      <c r="G156" s="38"/>
      <c r="H156" s="38"/>
      <c r="I156" s="38"/>
      <c r="J156" s="38"/>
      <c r="K156" s="38"/>
      <c r="L156" s="44"/>
    </row>
    <row r="157" spans="1:12" s="7" customFormat="1" ht="40.5" customHeight="1" thickBot="1" x14ac:dyDescent="0.3">
      <c r="A157" s="125"/>
      <c r="B157" s="126"/>
      <c r="C157" s="17" t="s">
        <v>23</v>
      </c>
      <c r="D157" s="17"/>
      <c r="E157" s="40"/>
      <c r="F157" s="22">
        <f t="shared" si="109"/>
        <v>0</v>
      </c>
      <c r="G157" s="38"/>
      <c r="H157" s="38"/>
      <c r="I157" s="38"/>
      <c r="J157" s="38"/>
      <c r="K157" s="38"/>
      <c r="L157" s="44"/>
    </row>
    <row r="158" spans="1:12" s="7" customFormat="1" ht="17.25" customHeight="1" thickBot="1" x14ac:dyDescent="0.3">
      <c r="A158" s="125"/>
      <c r="B158" s="126"/>
      <c r="C158" s="17" t="s">
        <v>13</v>
      </c>
      <c r="D158" s="17"/>
      <c r="E158" s="40"/>
      <c r="F158" s="22">
        <f t="shared" si="109"/>
        <v>0</v>
      </c>
      <c r="G158" s="38"/>
      <c r="H158" s="38"/>
      <c r="I158" s="38"/>
      <c r="J158" s="38"/>
      <c r="K158" s="38"/>
      <c r="L158" s="44"/>
    </row>
    <row r="159" spans="1:12" s="7" customFormat="1" ht="29.25" customHeight="1" thickBot="1" x14ac:dyDescent="0.3">
      <c r="A159" s="125"/>
      <c r="B159" s="126"/>
      <c r="C159" s="17" t="s">
        <v>24</v>
      </c>
      <c r="D159" s="17"/>
      <c r="E159" s="46">
        <v>1787.8</v>
      </c>
      <c r="F159" s="22">
        <f t="shared" si="109"/>
        <v>3387.8</v>
      </c>
      <c r="G159" s="41">
        <v>1787.8</v>
      </c>
      <c r="H159" s="41">
        <v>300</v>
      </c>
      <c r="I159" s="41"/>
      <c r="J159" s="41">
        <v>650</v>
      </c>
      <c r="K159" s="41">
        <v>650</v>
      </c>
      <c r="L159" s="44"/>
    </row>
    <row r="160" spans="1:12" s="19" customFormat="1" ht="23.25" thickBot="1" x14ac:dyDescent="0.3">
      <c r="A160" s="125" t="s">
        <v>172</v>
      </c>
      <c r="B160" s="17" t="s">
        <v>35</v>
      </c>
      <c r="C160" s="17" t="s">
        <v>21</v>
      </c>
      <c r="D160" s="17" t="s">
        <v>72</v>
      </c>
      <c r="E160" s="40">
        <f t="shared" ref="E160" si="110">SUM(E161:E165)</f>
        <v>11633.7</v>
      </c>
      <c r="F160" s="22">
        <f>SUM(G160:K160)</f>
        <v>24150.9</v>
      </c>
      <c r="G160" s="40">
        <f t="shared" ref="G160:K160" si="111">SUM(G161:G165)</f>
        <v>11633.7</v>
      </c>
      <c r="H160" s="40">
        <f t="shared" si="111"/>
        <v>3053.2</v>
      </c>
      <c r="I160" s="40">
        <f t="shared" si="111"/>
        <v>2664</v>
      </c>
      <c r="J160" s="40">
        <f t="shared" si="111"/>
        <v>3300</v>
      </c>
      <c r="K160" s="40">
        <f t="shared" si="111"/>
        <v>3500</v>
      </c>
      <c r="L160" s="17" t="s">
        <v>43</v>
      </c>
    </row>
    <row r="161" spans="1:13" s="19" customFormat="1" ht="17.649999999999999" customHeight="1" thickBot="1" x14ac:dyDescent="0.3">
      <c r="A161" s="125"/>
      <c r="B161" s="126" t="s">
        <v>103</v>
      </c>
      <c r="C161" s="17" t="s">
        <v>11</v>
      </c>
      <c r="D161" s="17"/>
      <c r="E161" s="46"/>
      <c r="F161" s="22">
        <f t="shared" ref="F161:F165" si="112">SUM(G161:K161)</f>
        <v>0</v>
      </c>
      <c r="G161" s="41"/>
      <c r="H161" s="41"/>
      <c r="I161" s="41"/>
      <c r="J161" s="41"/>
      <c r="K161" s="41"/>
      <c r="L161" s="17" t="s">
        <v>32</v>
      </c>
    </row>
    <row r="162" spans="1:13" s="19" customFormat="1" ht="29.45" customHeight="1" thickBot="1" x14ac:dyDescent="0.3">
      <c r="A162" s="125"/>
      <c r="B162" s="126"/>
      <c r="C162" s="17" t="s">
        <v>12</v>
      </c>
      <c r="D162" s="17"/>
      <c r="E162" s="46"/>
      <c r="F162" s="22">
        <f t="shared" si="112"/>
        <v>0</v>
      </c>
      <c r="G162" s="41"/>
      <c r="H162" s="41"/>
      <c r="I162" s="41"/>
      <c r="J162" s="41"/>
      <c r="K162" s="41"/>
      <c r="L162" s="44"/>
    </row>
    <row r="163" spans="1:13" s="19" customFormat="1" ht="43.5" customHeight="1" thickBot="1" x14ac:dyDescent="0.3">
      <c r="A163" s="125"/>
      <c r="B163" s="126"/>
      <c r="C163" s="17" t="s">
        <v>23</v>
      </c>
      <c r="D163" s="17"/>
      <c r="E163" s="46"/>
      <c r="F163" s="22">
        <f t="shared" si="112"/>
        <v>0</v>
      </c>
      <c r="G163" s="41"/>
      <c r="H163" s="41"/>
      <c r="I163" s="41"/>
      <c r="J163" s="41"/>
      <c r="K163" s="41"/>
      <c r="L163" s="151"/>
    </row>
    <row r="164" spans="1:13" s="19" customFormat="1" ht="15.75" thickBot="1" x14ac:dyDescent="0.3">
      <c r="A164" s="125"/>
      <c r="B164" s="126"/>
      <c r="C164" s="17" t="s">
        <v>13</v>
      </c>
      <c r="D164" s="17"/>
      <c r="E164" s="46"/>
      <c r="F164" s="22">
        <f t="shared" si="112"/>
        <v>0</v>
      </c>
      <c r="G164" s="41"/>
      <c r="H164" s="41"/>
      <c r="I164" s="41"/>
      <c r="J164" s="41"/>
      <c r="K164" s="41"/>
      <c r="L164" s="151"/>
    </row>
    <row r="165" spans="1:13" s="19" customFormat="1" ht="32.25" customHeight="1" thickBot="1" x14ac:dyDescent="0.3">
      <c r="A165" s="125"/>
      <c r="B165" s="126"/>
      <c r="C165" s="17" t="s">
        <v>24</v>
      </c>
      <c r="D165" s="17"/>
      <c r="E165" s="48">
        <v>11633.7</v>
      </c>
      <c r="F165" s="22">
        <f t="shared" si="112"/>
        <v>24150.9</v>
      </c>
      <c r="G165" s="41">
        <v>11633.7</v>
      </c>
      <c r="H165" s="41">
        <v>3053.2</v>
      </c>
      <c r="I165" s="41">
        <v>2664</v>
      </c>
      <c r="J165" s="41">
        <v>3300</v>
      </c>
      <c r="K165" s="41">
        <v>3500</v>
      </c>
      <c r="L165" s="45"/>
    </row>
    <row r="166" spans="1:13" s="19" customFormat="1" ht="23.25" thickBot="1" x14ac:dyDescent="0.3">
      <c r="A166" s="125" t="s">
        <v>173</v>
      </c>
      <c r="B166" s="17" t="s">
        <v>37</v>
      </c>
      <c r="C166" s="17" t="s">
        <v>21</v>
      </c>
      <c r="D166" s="17" t="s">
        <v>72</v>
      </c>
      <c r="E166" s="40">
        <f t="shared" ref="E166" si="113">SUM(E167:E171)</f>
        <v>300</v>
      </c>
      <c r="F166" s="22">
        <f>SUM(G166:K166)</f>
        <v>300</v>
      </c>
      <c r="G166" s="40">
        <f t="shared" ref="G166:K166" si="114">SUM(G167:G171)</f>
        <v>300</v>
      </c>
      <c r="H166" s="40">
        <f t="shared" si="114"/>
        <v>0</v>
      </c>
      <c r="I166" s="40">
        <f t="shared" si="114"/>
        <v>0</v>
      </c>
      <c r="J166" s="40">
        <f t="shared" si="114"/>
        <v>0</v>
      </c>
      <c r="K166" s="40">
        <f t="shared" si="114"/>
        <v>0</v>
      </c>
      <c r="L166" s="17" t="s">
        <v>43</v>
      </c>
    </row>
    <row r="167" spans="1:13" s="19" customFormat="1" ht="17.649999999999999" customHeight="1" thickBot="1" x14ac:dyDescent="0.3">
      <c r="A167" s="125"/>
      <c r="B167" s="126" t="s">
        <v>104</v>
      </c>
      <c r="C167" s="17" t="s">
        <v>11</v>
      </c>
      <c r="D167" s="17"/>
      <c r="E167" s="46"/>
      <c r="F167" s="22">
        <f t="shared" ref="F167:F171" si="115">SUM(G167:K167)</f>
        <v>0</v>
      </c>
      <c r="G167" s="41"/>
      <c r="H167" s="41"/>
      <c r="I167" s="41"/>
      <c r="J167" s="41"/>
      <c r="K167" s="41"/>
      <c r="L167" s="17" t="s">
        <v>32</v>
      </c>
    </row>
    <row r="168" spans="1:13" s="19" customFormat="1" ht="29.45" customHeight="1" thickBot="1" x14ac:dyDescent="0.3">
      <c r="A168" s="125"/>
      <c r="B168" s="126"/>
      <c r="C168" s="17" t="s">
        <v>12</v>
      </c>
      <c r="D168" s="17"/>
      <c r="E168" s="46"/>
      <c r="F168" s="22">
        <f t="shared" si="115"/>
        <v>0</v>
      </c>
      <c r="G168" s="41"/>
      <c r="H168" s="41"/>
      <c r="I168" s="41"/>
      <c r="J168" s="41"/>
      <c r="K168" s="41"/>
      <c r="L168" s="44"/>
    </row>
    <row r="169" spans="1:13" s="19" customFormat="1" ht="43.5" customHeight="1" thickBot="1" x14ac:dyDescent="0.3">
      <c r="A169" s="125"/>
      <c r="B169" s="126"/>
      <c r="C169" s="17" t="s">
        <v>23</v>
      </c>
      <c r="D169" s="17"/>
      <c r="E169" s="46"/>
      <c r="F169" s="22">
        <f t="shared" si="115"/>
        <v>0</v>
      </c>
      <c r="G169" s="41"/>
      <c r="H169" s="41"/>
      <c r="I169" s="41"/>
      <c r="J169" s="41"/>
      <c r="K169" s="41"/>
      <c r="L169" s="151"/>
    </row>
    <row r="170" spans="1:13" s="19" customFormat="1" ht="15.75" thickBot="1" x14ac:dyDescent="0.3">
      <c r="A170" s="125"/>
      <c r="B170" s="126"/>
      <c r="C170" s="17" t="s">
        <v>13</v>
      </c>
      <c r="D170" s="17"/>
      <c r="E170" s="46"/>
      <c r="F170" s="22">
        <f t="shared" si="115"/>
        <v>0</v>
      </c>
      <c r="G170" s="41"/>
      <c r="H170" s="41"/>
      <c r="I170" s="41"/>
      <c r="J170" s="41"/>
      <c r="K170" s="41"/>
      <c r="L170" s="151"/>
    </row>
    <row r="171" spans="1:13" s="19" customFormat="1" ht="32.25" customHeight="1" thickBot="1" x14ac:dyDescent="0.3">
      <c r="A171" s="125"/>
      <c r="B171" s="126"/>
      <c r="C171" s="17" t="s">
        <v>24</v>
      </c>
      <c r="D171" s="17"/>
      <c r="E171" s="46">
        <v>300</v>
      </c>
      <c r="F171" s="22">
        <f t="shared" si="115"/>
        <v>300</v>
      </c>
      <c r="G171" s="41">
        <v>300</v>
      </c>
      <c r="H171" s="41"/>
      <c r="I171" s="41"/>
      <c r="J171" s="41"/>
      <c r="K171" s="41"/>
      <c r="L171" s="151"/>
    </row>
    <row r="172" spans="1:13" s="7" customFormat="1" ht="23.25" thickBot="1" x14ac:dyDescent="0.3">
      <c r="A172" s="124">
        <v>3</v>
      </c>
      <c r="B172" s="30" t="s">
        <v>107</v>
      </c>
      <c r="C172" s="30" t="s">
        <v>21</v>
      </c>
      <c r="D172" s="32" t="s">
        <v>72</v>
      </c>
      <c r="E172" s="22">
        <f t="shared" ref="E172" si="116">SUM(E173:E177)</f>
        <v>24784.674050000001</v>
      </c>
      <c r="F172" s="22">
        <f>SUM(G172:K172)</f>
        <v>94106.774479999993</v>
      </c>
      <c r="G172" s="22">
        <f t="shared" ref="G172:K172" si="117">SUM(G173:G177)</f>
        <v>24827.5</v>
      </c>
      <c r="H172" s="22">
        <f t="shared" si="117"/>
        <v>18815.487239999999</v>
      </c>
      <c r="I172" s="22">
        <f t="shared" si="117"/>
        <v>16543.787239999998</v>
      </c>
      <c r="J172" s="22">
        <f t="shared" si="117"/>
        <v>16960</v>
      </c>
      <c r="K172" s="22">
        <f t="shared" si="117"/>
        <v>16960</v>
      </c>
      <c r="L172" s="30" t="s">
        <v>42</v>
      </c>
    </row>
    <row r="173" spans="1:13" s="7" customFormat="1" ht="27" customHeight="1" thickBot="1" x14ac:dyDescent="0.3">
      <c r="A173" s="124"/>
      <c r="B173" s="155" t="s">
        <v>108</v>
      </c>
      <c r="C173" s="30" t="s">
        <v>11</v>
      </c>
      <c r="D173" s="30"/>
      <c r="E173" s="22">
        <f>E179+E185+E191+E197+E203+E209+E215+E221+E227+E239+E245+E233</f>
        <v>0</v>
      </c>
      <c r="F173" s="22">
        <f t="shared" ref="F173:F225" si="118">SUM(G173:K173)</f>
        <v>134</v>
      </c>
      <c r="G173" s="22">
        <f>G179+G185+G191+G197+G203+G209+G215+G221+G227+G239+G245</f>
        <v>0</v>
      </c>
      <c r="H173" s="22">
        <f t="shared" ref="H173:K173" si="119">H179+H185+H191+H197+H203+H209+H215+H221+H227+H239+H245</f>
        <v>134</v>
      </c>
      <c r="I173" s="22">
        <f t="shared" si="119"/>
        <v>0</v>
      </c>
      <c r="J173" s="22">
        <f t="shared" si="119"/>
        <v>0</v>
      </c>
      <c r="K173" s="22">
        <f t="shared" si="119"/>
        <v>0</v>
      </c>
      <c r="L173" s="106" t="s">
        <v>32</v>
      </c>
    </row>
    <row r="174" spans="1:13" s="7" customFormat="1" ht="32.1" customHeight="1" thickBot="1" x14ac:dyDescent="0.3">
      <c r="A174" s="124"/>
      <c r="B174" s="155"/>
      <c r="C174" s="30" t="s">
        <v>12</v>
      </c>
      <c r="D174" s="30"/>
      <c r="E174" s="22">
        <f>E180+E186+E192+E198+E204+E210+E216+E222+E228+E240+E246+E234</f>
        <v>2054.9</v>
      </c>
      <c r="F174" s="22">
        <f t="shared" si="118"/>
        <v>3095.1000000000004</v>
      </c>
      <c r="G174" s="22">
        <f>G180+G186+G192+G198+G204+G210+G216+G222+G228+G240+G246</f>
        <v>2054.9</v>
      </c>
      <c r="H174" s="22">
        <f t="shared" ref="H174:K177" si="120">H180+H186+H192+H198+H204+H210+H216+H222+H228+H240+H246</f>
        <v>1040.2</v>
      </c>
      <c r="I174" s="22">
        <f t="shared" si="120"/>
        <v>0</v>
      </c>
      <c r="J174" s="22">
        <f t="shared" si="120"/>
        <v>0</v>
      </c>
      <c r="K174" s="22">
        <f t="shared" si="120"/>
        <v>0</v>
      </c>
      <c r="L174" s="107"/>
      <c r="M174" s="18"/>
    </row>
    <row r="175" spans="1:13" s="7" customFormat="1" ht="37.5" customHeight="1" thickBot="1" x14ac:dyDescent="0.3">
      <c r="A175" s="124"/>
      <c r="B175" s="155"/>
      <c r="C175" s="30" t="s">
        <v>23</v>
      </c>
      <c r="D175" s="30"/>
      <c r="E175" s="22">
        <f>SUM(E181,E187,E193,E199,E205,E211,E217,E223,E229,E235,E241,E247)</f>
        <v>0</v>
      </c>
      <c r="F175" s="22">
        <f t="shared" si="118"/>
        <v>0</v>
      </c>
      <c r="G175" s="22">
        <f>G181+G187+G193+G199+G205+G211+G217+G223+G229+G241+G247</f>
        <v>0</v>
      </c>
      <c r="H175" s="22">
        <f t="shared" si="120"/>
        <v>0</v>
      </c>
      <c r="I175" s="22">
        <f t="shared" si="120"/>
        <v>0</v>
      </c>
      <c r="J175" s="22">
        <f t="shared" si="120"/>
        <v>0</v>
      </c>
      <c r="K175" s="22">
        <f t="shared" si="120"/>
        <v>0</v>
      </c>
      <c r="L175" s="107"/>
    </row>
    <row r="176" spans="1:13" s="7" customFormat="1" ht="26.25" customHeight="1" thickBot="1" x14ac:dyDescent="0.3">
      <c r="A176" s="124"/>
      <c r="B176" s="155"/>
      <c r="C176" s="30" t="s">
        <v>13</v>
      </c>
      <c r="D176" s="30"/>
      <c r="E176" s="22">
        <f>SUM(E182,E188,E194,E200,E206,E212,E218,E224,E230,E236,E242,E248)</f>
        <v>0</v>
      </c>
      <c r="F176" s="22">
        <f t="shared" si="118"/>
        <v>0</v>
      </c>
      <c r="G176" s="22">
        <f>G182+G188+G194+G200+G206+G212+G218+G224+G230+G242+G248</f>
        <v>0</v>
      </c>
      <c r="H176" s="22">
        <f t="shared" si="120"/>
        <v>0</v>
      </c>
      <c r="I176" s="22">
        <f t="shared" si="120"/>
        <v>0</v>
      </c>
      <c r="J176" s="22">
        <f t="shared" si="120"/>
        <v>0</v>
      </c>
      <c r="K176" s="22">
        <f t="shared" si="120"/>
        <v>0</v>
      </c>
      <c r="L176" s="107"/>
    </row>
    <row r="177" spans="1:12" s="7" customFormat="1" ht="32.1" customHeight="1" thickBot="1" x14ac:dyDescent="0.3">
      <c r="A177" s="124"/>
      <c r="B177" s="155"/>
      <c r="C177" s="30" t="s">
        <v>24</v>
      </c>
      <c r="D177" s="32" t="s">
        <v>72</v>
      </c>
      <c r="E177" s="22">
        <f>SUM(E183,E195,E201,E207,E213,E219,E225,E231,E237,E243,E249,E189)</f>
        <v>22729.77405</v>
      </c>
      <c r="F177" s="22">
        <f t="shared" si="118"/>
        <v>90877.674479999987</v>
      </c>
      <c r="G177" s="22">
        <f>G183+G189+G195+G201+G207+G213+G219+G225+G231+G237+G243+G249</f>
        <v>22772.6</v>
      </c>
      <c r="H177" s="22">
        <f t="shared" si="120"/>
        <v>17641.287239999998</v>
      </c>
      <c r="I177" s="22">
        <f t="shared" si="120"/>
        <v>16543.787239999998</v>
      </c>
      <c r="J177" s="22">
        <f t="shared" si="120"/>
        <v>16960</v>
      </c>
      <c r="K177" s="22">
        <f t="shared" si="120"/>
        <v>16960</v>
      </c>
      <c r="L177" s="108"/>
    </row>
    <row r="178" spans="1:12" s="7" customFormat="1" ht="23.25" thickBot="1" x14ac:dyDescent="0.3">
      <c r="A178" s="133" t="s">
        <v>30</v>
      </c>
      <c r="B178" s="17" t="s">
        <v>26</v>
      </c>
      <c r="C178" s="17" t="s">
        <v>21</v>
      </c>
      <c r="D178" s="17" t="s">
        <v>72</v>
      </c>
      <c r="E178" s="40">
        <f t="shared" ref="E178" si="121">SUM(E179:E183)</f>
        <v>803.19506000000001</v>
      </c>
      <c r="F178" s="22">
        <f t="shared" si="118"/>
        <v>1403.2</v>
      </c>
      <c r="G178" s="47">
        <f t="shared" ref="G178:K178" si="122">SUM(G179:G183)</f>
        <v>803.2</v>
      </c>
      <c r="H178" s="40">
        <f t="shared" si="122"/>
        <v>140</v>
      </c>
      <c r="I178" s="40">
        <f t="shared" si="122"/>
        <v>140</v>
      </c>
      <c r="J178" s="40">
        <f t="shared" si="122"/>
        <v>160</v>
      </c>
      <c r="K178" s="40">
        <f t="shared" si="122"/>
        <v>160</v>
      </c>
      <c r="L178" s="17" t="s">
        <v>43</v>
      </c>
    </row>
    <row r="179" spans="1:12" s="7" customFormat="1" ht="21" customHeight="1" thickBot="1" x14ac:dyDescent="0.3">
      <c r="A179" s="133"/>
      <c r="B179" s="136" t="s">
        <v>111</v>
      </c>
      <c r="C179" s="17" t="s">
        <v>11</v>
      </c>
      <c r="D179" s="17"/>
      <c r="E179" s="40"/>
      <c r="F179" s="22">
        <f t="shared" si="118"/>
        <v>0</v>
      </c>
      <c r="G179" s="38"/>
      <c r="H179" s="38"/>
      <c r="I179" s="38"/>
      <c r="J179" s="38"/>
      <c r="K179" s="38"/>
      <c r="L179" s="17" t="s">
        <v>32</v>
      </c>
    </row>
    <row r="180" spans="1:12" s="7" customFormat="1" ht="23.85" customHeight="1" thickBot="1" x14ac:dyDescent="0.3">
      <c r="A180" s="133"/>
      <c r="B180" s="136"/>
      <c r="C180" s="17" t="s">
        <v>12</v>
      </c>
      <c r="D180" s="17"/>
      <c r="E180" s="40"/>
      <c r="F180" s="22">
        <f t="shared" si="118"/>
        <v>0</v>
      </c>
      <c r="G180" s="38"/>
      <c r="H180" s="38"/>
      <c r="I180" s="38"/>
      <c r="J180" s="38"/>
      <c r="K180" s="38"/>
      <c r="L180" s="44"/>
    </row>
    <row r="181" spans="1:12" s="7" customFormat="1" ht="39" customHeight="1" thickBot="1" x14ac:dyDescent="0.3">
      <c r="A181" s="133"/>
      <c r="B181" s="136"/>
      <c r="C181" s="17" t="s">
        <v>23</v>
      </c>
      <c r="D181" s="17"/>
      <c r="E181" s="40"/>
      <c r="F181" s="22">
        <f t="shared" si="118"/>
        <v>0</v>
      </c>
      <c r="G181" s="38"/>
      <c r="H181" s="38"/>
      <c r="I181" s="38"/>
      <c r="J181" s="38"/>
      <c r="K181" s="38"/>
      <c r="L181" s="44"/>
    </row>
    <row r="182" spans="1:12" s="7" customFormat="1" ht="21" customHeight="1" thickBot="1" x14ac:dyDescent="0.3">
      <c r="A182" s="133"/>
      <c r="B182" s="136"/>
      <c r="C182" s="17" t="s">
        <v>13</v>
      </c>
      <c r="D182" s="17"/>
      <c r="E182" s="40"/>
      <c r="F182" s="22">
        <f t="shared" si="118"/>
        <v>0</v>
      </c>
      <c r="G182" s="38"/>
      <c r="H182" s="38"/>
      <c r="I182" s="38"/>
      <c r="J182" s="38"/>
      <c r="K182" s="38"/>
      <c r="L182" s="44"/>
    </row>
    <row r="183" spans="1:12" s="7" customFormat="1" ht="21" customHeight="1" thickBot="1" x14ac:dyDescent="0.3">
      <c r="A183" s="133"/>
      <c r="B183" s="136"/>
      <c r="C183" s="17" t="s">
        <v>24</v>
      </c>
      <c r="D183" s="17"/>
      <c r="E183" s="46">
        <v>803.19506000000001</v>
      </c>
      <c r="F183" s="22">
        <f t="shared" si="118"/>
        <v>1403.2</v>
      </c>
      <c r="G183" s="41">
        <v>803.2</v>
      </c>
      <c r="H183" s="41">
        <v>140</v>
      </c>
      <c r="I183" s="41">
        <v>140</v>
      </c>
      <c r="J183" s="41">
        <v>160</v>
      </c>
      <c r="K183" s="41">
        <v>160</v>
      </c>
      <c r="L183" s="44"/>
    </row>
    <row r="184" spans="1:12" s="7" customFormat="1" ht="25.15" customHeight="1" thickBot="1" x14ac:dyDescent="0.3">
      <c r="A184" s="133" t="s">
        <v>120</v>
      </c>
      <c r="B184" s="17" t="s">
        <v>28</v>
      </c>
      <c r="C184" s="17" t="s">
        <v>21</v>
      </c>
      <c r="D184" s="17" t="s">
        <v>72</v>
      </c>
      <c r="E184" s="40">
        <f t="shared" ref="E184" si="123">SUM(E185:E189)</f>
        <v>946.72545000000002</v>
      </c>
      <c r="F184" s="22">
        <f t="shared" si="118"/>
        <v>4946.7</v>
      </c>
      <c r="G184" s="47">
        <f t="shared" ref="G184:K184" si="124">SUM(G185:G189)</f>
        <v>946.7</v>
      </c>
      <c r="H184" s="40">
        <f t="shared" si="124"/>
        <v>1000</v>
      </c>
      <c r="I184" s="40">
        <f t="shared" si="124"/>
        <v>1000</v>
      </c>
      <c r="J184" s="40">
        <f t="shared" si="124"/>
        <v>1000</v>
      </c>
      <c r="K184" s="40">
        <f t="shared" si="124"/>
        <v>1000</v>
      </c>
      <c r="L184" s="17" t="s">
        <v>43</v>
      </c>
    </row>
    <row r="185" spans="1:12" s="7" customFormat="1" ht="21.6" customHeight="1" thickBot="1" x14ac:dyDescent="0.3">
      <c r="A185" s="133"/>
      <c r="B185" s="136" t="s">
        <v>116</v>
      </c>
      <c r="C185" s="17" t="s">
        <v>11</v>
      </c>
      <c r="D185" s="17"/>
      <c r="E185" s="40"/>
      <c r="F185" s="22">
        <f t="shared" si="118"/>
        <v>0</v>
      </c>
      <c r="G185" s="38"/>
      <c r="H185" s="38"/>
      <c r="I185" s="38"/>
      <c r="J185" s="38"/>
      <c r="K185" s="38"/>
      <c r="L185" s="17" t="s">
        <v>32</v>
      </c>
    </row>
    <row r="186" spans="1:12" s="7" customFormat="1" ht="24" customHeight="1" thickBot="1" x14ac:dyDescent="0.3">
      <c r="A186" s="133"/>
      <c r="B186" s="136"/>
      <c r="C186" s="17" t="s">
        <v>12</v>
      </c>
      <c r="D186" s="17"/>
      <c r="E186" s="40"/>
      <c r="F186" s="22">
        <f t="shared" si="118"/>
        <v>0</v>
      </c>
      <c r="G186" s="38"/>
      <c r="H186" s="38"/>
      <c r="I186" s="38"/>
      <c r="J186" s="38"/>
      <c r="K186" s="38"/>
      <c r="L186" s="44"/>
    </row>
    <row r="187" spans="1:12" s="7" customFormat="1" ht="37.5" customHeight="1" thickBot="1" x14ac:dyDescent="0.3">
      <c r="A187" s="133"/>
      <c r="B187" s="136"/>
      <c r="C187" s="17" t="s">
        <v>23</v>
      </c>
      <c r="D187" s="17"/>
      <c r="E187" s="40"/>
      <c r="F187" s="22">
        <f t="shared" si="118"/>
        <v>0</v>
      </c>
      <c r="G187" s="38"/>
      <c r="H187" s="38"/>
      <c r="I187" s="38"/>
      <c r="J187" s="38"/>
      <c r="K187" s="38"/>
      <c r="L187" s="44"/>
    </row>
    <row r="188" spans="1:12" s="7" customFormat="1" ht="16.350000000000001" customHeight="1" thickBot="1" x14ac:dyDescent="0.3">
      <c r="A188" s="133"/>
      <c r="B188" s="136"/>
      <c r="C188" s="17" t="s">
        <v>13</v>
      </c>
      <c r="D188" s="17"/>
      <c r="E188" s="40"/>
      <c r="F188" s="22">
        <f t="shared" si="118"/>
        <v>0</v>
      </c>
      <c r="G188" s="38"/>
      <c r="H188" s="38"/>
      <c r="I188" s="38"/>
      <c r="J188" s="38"/>
      <c r="K188" s="38"/>
      <c r="L188" s="45"/>
    </row>
    <row r="189" spans="1:12" s="7" customFormat="1" ht="23.1" customHeight="1" thickBot="1" x14ac:dyDescent="0.3">
      <c r="A189" s="133"/>
      <c r="B189" s="136"/>
      <c r="C189" s="17" t="s">
        <v>24</v>
      </c>
      <c r="D189" s="17"/>
      <c r="E189" s="46">
        <v>946.72545000000002</v>
      </c>
      <c r="F189" s="22">
        <f t="shared" si="118"/>
        <v>4946.7</v>
      </c>
      <c r="G189" s="41">
        <v>946.7</v>
      </c>
      <c r="H189" s="41">
        <v>1000</v>
      </c>
      <c r="I189" s="41">
        <v>1000</v>
      </c>
      <c r="J189" s="41">
        <v>1000</v>
      </c>
      <c r="K189" s="41">
        <v>1000</v>
      </c>
      <c r="L189" s="45"/>
    </row>
    <row r="190" spans="1:12" s="7" customFormat="1" ht="25.15" customHeight="1" thickBot="1" x14ac:dyDescent="0.3">
      <c r="A190" s="133" t="s">
        <v>121</v>
      </c>
      <c r="B190" s="17" t="s">
        <v>35</v>
      </c>
      <c r="C190" s="17" t="s">
        <v>21</v>
      </c>
      <c r="D190" s="17" t="s">
        <v>72</v>
      </c>
      <c r="E190" s="40">
        <f t="shared" ref="E190" si="125">SUM(E191:E195)</f>
        <v>385.48361999999997</v>
      </c>
      <c r="F190" s="22">
        <f t="shared" si="118"/>
        <v>2826.7</v>
      </c>
      <c r="G190" s="47">
        <f>SUM(G191:G195)</f>
        <v>426.7</v>
      </c>
      <c r="H190" s="40">
        <f t="shared" ref="H190:K190" si="126">SUM(H191:H195)</f>
        <v>500</v>
      </c>
      <c r="I190" s="40">
        <f t="shared" si="126"/>
        <v>500</v>
      </c>
      <c r="J190" s="40">
        <f t="shared" si="126"/>
        <v>700</v>
      </c>
      <c r="K190" s="40">
        <f t="shared" si="126"/>
        <v>700</v>
      </c>
      <c r="L190" s="17" t="s">
        <v>43</v>
      </c>
    </row>
    <row r="191" spans="1:12" s="7" customFormat="1" ht="21.6" customHeight="1" thickBot="1" x14ac:dyDescent="0.3">
      <c r="A191" s="133"/>
      <c r="B191" s="136" t="s">
        <v>114</v>
      </c>
      <c r="C191" s="17" t="s">
        <v>11</v>
      </c>
      <c r="D191" s="17"/>
      <c r="E191" s="40"/>
      <c r="F191" s="22">
        <f t="shared" si="118"/>
        <v>0</v>
      </c>
      <c r="G191" s="38"/>
      <c r="H191" s="38"/>
      <c r="I191" s="38"/>
      <c r="J191" s="38"/>
      <c r="K191" s="38"/>
      <c r="L191" s="17" t="s">
        <v>32</v>
      </c>
    </row>
    <row r="192" spans="1:12" s="7" customFormat="1" ht="23.1" customHeight="1" thickBot="1" x14ac:dyDescent="0.3">
      <c r="A192" s="133"/>
      <c r="B192" s="136"/>
      <c r="C192" s="17" t="s">
        <v>12</v>
      </c>
      <c r="D192" s="17"/>
      <c r="E192" s="40"/>
      <c r="F192" s="22">
        <f t="shared" si="118"/>
        <v>0</v>
      </c>
      <c r="G192" s="38"/>
      <c r="H192" s="38"/>
      <c r="I192" s="38"/>
      <c r="J192" s="38"/>
      <c r="K192" s="38"/>
      <c r="L192" s="44"/>
    </row>
    <row r="193" spans="1:14" s="7" customFormat="1" ht="37.5" customHeight="1" thickBot="1" x14ac:dyDescent="0.3">
      <c r="A193" s="133"/>
      <c r="B193" s="136"/>
      <c r="C193" s="17" t="s">
        <v>23</v>
      </c>
      <c r="D193" s="17"/>
      <c r="E193" s="40"/>
      <c r="F193" s="22">
        <f t="shared" si="118"/>
        <v>0</v>
      </c>
      <c r="G193" s="38"/>
      <c r="H193" s="38"/>
      <c r="I193" s="38"/>
      <c r="J193" s="38"/>
      <c r="K193" s="38"/>
      <c r="L193" s="44"/>
    </row>
    <row r="194" spans="1:14" s="7" customFormat="1" ht="30.75" customHeight="1" thickBot="1" x14ac:dyDescent="0.3">
      <c r="A194" s="133"/>
      <c r="B194" s="136"/>
      <c r="C194" s="17" t="s">
        <v>13</v>
      </c>
      <c r="D194" s="17"/>
      <c r="E194" s="40"/>
      <c r="F194" s="22">
        <f t="shared" si="118"/>
        <v>0</v>
      </c>
      <c r="G194" s="38"/>
      <c r="H194" s="38"/>
      <c r="I194" s="38"/>
      <c r="J194" s="38"/>
      <c r="K194" s="38"/>
      <c r="L194" s="45"/>
    </row>
    <row r="195" spans="1:14" s="7" customFormat="1" ht="23.1" customHeight="1" thickBot="1" x14ac:dyDescent="0.3">
      <c r="A195" s="133"/>
      <c r="B195" s="136"/>
      <c r="C195" s="17" t="s">
        <v>24</v>
      </c>
      <c r="D195" s="17"/>
      <c r="E195" s="48">
        <v>385.48361999999997</v>
      </c>
      <c r="F195" s="22">
        <f t="shared" si="118"/>
        <v>2826.7</v>
      </c>
      <c r="G195" s="41">
        <v>426.7</v>
      </c>
      <c r="H195" s="41">
        <v>500</v>
      </c>
      <c r="I195" s="41">
        <v>500</v>
      </c>
      <c r="J195" s="41">
        <v>700</v>
      </c>
      <c r="K195" s="41">
        <v>700</v>
      </c>
      <c r="L195" s="45"/>
    </row>
    <row r="196" spans="1:14" s="7" customFormat="1" ht="25.15" customHeight="1" thickBot="1" x14ac:dyDescent="0.3">
      <c r="A196" s="133" t="s">
        <v>122</v>
      </c>
      <c r="B196" s="17" t="s">
        <v>37</v>
      </c>
      <c r="C196" s="17" t="s">
        <v>21</v>
      </c>
      <c r="D196" s="17" t="s">
        <v>72</v>
      </c>
      <c r="E196" s="40">
        <f t="shared" ref="E196" si="127">SUM(E197:E201)</f>
        <v>1053</v>
      </c>
      <c r="F196" s="22">
        <f t="shared" si="118"/>
        <v>1053</v>
      </c>
      <c r="G196" s="47">
        <f t="shared" ref="G196:K196" si="128">SUM(G197:G201)</f>
        <v>1053</v>
      </c>
      <c r="H196" s="40">
        <f t="shared" si="128"/>
        <v>0</v>
      </c>
      <c r="I196" s="40">
        <f t="shared" si="128"/>
        <v>0</v>
      </c>
      <c r="J196" s="40">
        <f t="shared" si="128"/>
        <v>0</v>
      </c>
      <c r="K196" s="40">
        <f t="shared" si="128"/>
        <v>0</v>
      </c>
      <c r="L196" s="17" t="s">
        <v>43</v>
      </c>
    </row>
    <row r="197" spans="1:14" s="7" customFormat="1" ht="25.5" customHeight="1" thickBot="1" x14ac:dyDescent="0.3">
      <c r="A197" s="133"/>
      <c r="B197" s="136" t="s">
        <v>119</v>
      </c>
      <c r="C197" s="17" t="s">
        <v>11</v>
      </c>
      <c r="D197" s="17"/>
      <c r="E197" s="40"/>
      <c r="F197" s="22">
        <f t="shared" si="118"/>
        <v>0</v>
      </c>
      <c r="G197" s="38"/>
      <c r="H197" s="38"/>
      <c r="I197" s="38"/>
      <c r="J197" s="38"/>
      <c r="K197" s="38"/>
      <c r="L197" s="17" t="s">
        <v>32</v>
      </c>
    </row>
    <row r="198" spans="1:14" s="7" customFormat="1" ht="23.1" customHeight="1" thickBot="1" x14ac:dyDescent="0.3">
      <c r="A198" s="133"/>
      <c r="B198" s="136"/>
      <c r="C198" s="17" t="s">
        <v>12</v>
      </c>
      <c r="D198" s="17"/>
      <c r="E198" s="40">
        <v>1000</v>
      </c>
      <c r="F198" s="22">
        <f t="shared" si="118"/>
        <v>1000</v>
      </c>
      <c r="G198" s="38">
        <v>1000</v>
      </c>
      <c r="H198" s="38"/>
      <c r="I198" s="38"/>
      <c r="J198" s="38"/>
      <c r="K198" s="38"/>
      <c r="L198" s="45"/>
    </row>
    <row r="199" spans="1:14" s="7" customFormat="1" ht="33.75" customHeight="1" thickBot="1" x14ac:dyDescent="0.3">
      <c r="A199" s="133"/>
      <c r="B199" s="136"/>
      <c r="C199" s="17" t="s">
        <v>23</v>
      </c>
      <c r="D199" s="17"/>
      <c r="E199" s="40"/>
      <c r="F199" s="22">
        <f t="shared" si="118"/>
        <v>0</v>
      </c>
      <c r="G199" s="38"/>
      <c r="H199" s="38"/>
      <c r="I199" s="38"/>
      <c r="J199" s="38"/>
      <c r="K199" s="38"/>
      <c r="L199" s="44"/>
    </row>
    <row r="200" spans="1:14" s="7" customFormat="1" ht="16.350000000000001" customHeight="1" thickBot="1" x14ac:dyDescent="0.3">
      <c r="A200" s="133"/>
      <c r="B200" s="136"/>
      <c r="C200" s="17" t="s">
        <v>13</v>
      </c>
      <c r="D200" s="17"/>
      <c r="E200" s="40"/>
      <c r="F200" s="22">
        <f t="shared" si="118"/>
        <v>0</v>
      </c>
      <c r="G200" s="38"/>
      <c r="H200" s="38"/>
      <c r="I200" s="38"/>
      <c r="J200" s="38"/>
      <c r="K200" s="38"/>
      <c r="L200" s="45"/>
    </row>
    <row r="201" spans="1:14" s="7" customFormat="1" ht="23.1" customHeight="1" thickBot="1" x14ac:dyDescent="0.3">
      <c r="A201" s="133"/>
      <c r="B201" s="136"/>
      <c r="C201" s="17" t="s">
        <v>24</v>
      </c>
      <c r="D201" s="17"/>
      <c r="E201" s="46">
        <v>53</v>
      </c>
      <c r="F201" s="22">
        <f t="shared" si="118"/>
        <v>53</v>
      </c>
      <c r="G201" s="41">
        <v>53</v>
      </c>
      <c r="H201" s="41">
        <v>0</v>
      </c>
      <c r="I201" s="41">
        <v>0</v>
      </c>
      <c r="J201" s="41">
        <v>0</v>
      </c>
      <c r="K201" s="41">
        <v>0</v>
      </c>
      <c r="L201" s="45"/>
    </row>
    <row r="202" spans="1:14" s="7" customFormat="1" ht="25.5" customHeight="1" thickBot="1" x14ac:dyDescent="0.3">
      <c r="A202" s="133" t="s">
        <v>123</v>
      </c>
      <c r="B202" s="17" t="s">
        <v>53</v>
      </c>
      <c r="C202" s="17" t="s">
        <v>21</v>
      </c>
      <c r="D202" s="17" t="s">
        <v>72</v>
      </c>
      <c r="E202" s="40">
        <f t="shared" ref="E202" si="129">SUM(E203:E207)</f>
        <v>1159.231</v>
      </c>
      <c r="F202" s="22">
        <f t="shared" si="118"/>
        <v>1159.2</v>
      </c>
      <c r="G202" s="47">
        <f t="shared" ref="G202:K202" si="130">SUM(G203:G207)</f>
        <v>1159.2</v>
      </c>
      <c r="H202" s="40">
        <f t="shared" si="130"/>
        <v>0</v>
      </c>
      <c r="I202" s="40">
        <f t="shared" si="130"/>
        <v>0</v>
      </c>
      <c r="J202" s="40">
        <f t="shared" si="130"/>
        <v>0</v>
      </c>
      <c r="K202" s="40">
        <f t="shared" si="130"/>
        <v>0</v>
      </c>
      <c r="L202" s="17" t="s">
        <v>43</v>
      </c>
    </row>
    <row r="203" spans="1:14" s="7" customFormat="1" ht="39.75" customHeight="1" thickBot="1" x14ac:dyDescent="0.3">
      <c r="A203" s="133"/>
      <c r="B203" s="136" t="s">
        <v>118</v>
      </c>
      <c r="C203" s="17" t="s">
        <v>11</v>
      </c>
      <c r="D203" s="17"/>
      <c r="E203" s="40"/>
      <c r="F203" s="22">
        <f t="shared" si="118"/>
        <v>0</v>
      </c>
      <c r="G203" s="38"/>
      <c r="H203" s="38"/>
      <c r="I203" s="38"/>
      <c r="J203" s="38"/>
      <c r="K203" s="38"/>
      <c r="L203" s="17" t="s">
        <v>32</v>
      </c>
    </row>
    <row r="204" spans="1:14" s="7" customFormat="1" ht="23.1" customHeight="1" thickBot="1" x14ac:dyDescent="0.3">
      <c r="A204" s="133"/>
      <c r="B204" s="136"/>
      <c r="C204" s="17" t="s">
        <v>12</v>
      </c>
      <c r="D204" s="17"/>
      <c r="E204" s="40">
        <v>1054.9000000000001</v>
      </c>
      <c r="F204" s="22">
        <f t="shared" si="118"/>
        <v>1054.9000000000001</v>
      </c>
      <c r="G204" s="38">
        <v>1054.9000000000001</v>
      </c>
      <c r="H204" s="38"/>
      <c r="I204" s="38"/>
      <c r="J204" s="38"/>
      <c r="K204" s="38"/>
      <c r="L204" s="45"/>
    </row>
    <row r="205" spans="1:14" s="7" customFormat="1" ht="33.75" customHeight="1" thickBot="1" x14ac:dyDescent="0.3">
      <c r="A205" s="133"/>
      <c r="B205" s="136"/>
      <c r="C205" s="17" t="s">
        <v>23</v>
      </c>
      <c r="D205" s="17"/>
      <c r="E205" s="40"/>
      <c r="F205" s="22">
        <f t="shared" si="118"/>
        <v>0</v>
      </c>
      <c r="G205" s="38"/>
      <c r="H205" s="38"/>
      <c r="I205" s="38"/>
      <c r="J205" s="38"/>
      <c r="K205" s="38"/>
      <c r="L205" s="44"/>
    </row>
    <row r="206" spans="1:14" s="7" customFormat="1" ht="21.75" customHeight="1" thickBot="1" x14ac:dyDescent="0.3">
      <c r="A206" s="133"/>
      <c r="B206" s="136"/>
      <c r="C206" s="17" t="s">
        <v>13</v>
      </c>
      <c r="D206" s="17"/>
      <c r="E206" s="40"/>
      <c r="F206" s="22">
        <f t="shared" si="118"/>
        <v>0</v>
      </c>
      <c r="G206" s="38"/>
      <c r="H206" s="38"/>
      <c r="I206" s="38"/>
      <c r="J206" s="38"/>
      <c r="K206" s="38"/>
      <c r="L206" s="45"/>
    </row>
    <row r="207" spans="1:14" s="7" customFormat="1" ht="30" customHeight="1" thickBot="1" x14ac:dyDescent="0.3">
      <c r="A207" s="133"/>
      <c r="B207" s="136"/>
      <c r="C207" s="17" t="s">
        <v>24</v>
      </c>
      <c r="D207" s="17"/>
      <c r="E207" s="46">
        <v>104.331</v>
      </c>
      <c r="F207" s="22">
        <f t="shared" si="118"/>
        <v>104.3</v>
      </c>
      <c r="G207" s="41">
        <v>104.3</v>
      </c>
      <c r="H207" s="41">
        <v>0</v>
      </c>
      <c r="I207" s="41">
        <v>0</v>
      </c>
      <c r="J207" s="41">
        <v>0</v>
      </c>
      <c r="K207" s="41">
        <v>0</v>
      </c>
      <c r="L207" s="45"/>
    </row>
    <row r="208" spans="1:14" s="7" customFormat="1" ht="25.15" customHeight="1" thickBot="1" x14ac:dyDescent="0.3">
      <c r="A208" s="133" t="s">
        <v>124</v>
      </c>
      <c r="B208" s="17" t="s">
        <v>57</v>
      </c>
      <c r="C208" s="17" t="s">
        <v>21</v>
      </c>
      <c r="D208" s="17" t="s">
        <v>72</v>
      </c>
      <c r="E208" s="40">
        <f t="shared" ref="E208" si="131">SUM(E209:E213)</f>
        <v>0</v>
      </c>
      <c r="F208" s="22">
        <f t="shared" si="118"/>
        <v>1304.7</v>
      </c>
      <c r="G208" s="40">
        <f t="shared" ref="G208:K208" si="132">SUM(G209:G213)</f>
        <v>0</v>
      </c>
      <c r="H208" s="40">
        <f t="shared" si="132"/>
        <v>1304.7</v>
      </c>
      <c r="I208" s="40">
        <f t="shared" si="132"/>
        <v>0</v>
      </c>
      <c r="J208" s="40">
        <f t="shared" si="132"/>
        <v>0</v>
      </c>
      <c r="K208" s="40">
        <f t="shared" si="132"/>
        <v>0</v>
      </c>
      <c r="L208" s="134" t="s">
        <v>52</v>
      </c>
      <c r="N208" s="18"/>
    </row>
    <row r="209" spans="1:14" s="7" customFormat="1" ht="26.25" customHeight="1" thickBot="1" x14ac:dyDescent="0.3">
      <c r="A209" s="133"/>
      <c r="B209" s="136" t="s">
        <v>163</v>
      </c>
      <c r="C209" s="17" t="s">
        <v>11</v>
      </c>
      <c r="D209" s="17"/>
      <c r="E209" s="40"/>
      <c r="F209" s="22">
        <f t="shared" si="118"/>
        <v>134</v>
      </c>
      <c r="G209" s="38">
        <v>0</v>
      </c>
      <c r="H209" s="38">
        <v>134</v>
      </c>
      <c r="I209" s="38"/>
      <c r="J209" s="38"/>
      <c r="K209" s="38"/>
      <c r="L209" s="134"/>
      <c r="N209" s="18"/>
    </row>
    <row r="210" spans="1:14" s="7" customFormat="1" ht="26.25" customHeight="1" thickBot="1" x14ac:dyDescent="0.3">
      <c r="A210" s="133"/>
      <c r="B210" s="136"/>
      <c r="C210" s="17" t="s">
        <v>12</v>
      </c>
      <c r="D210" s="17"/>
      <c r="E210" s="40"/>
      <c r="F210" s="22">
        <f t="shared" si="118"/>
        <v>1040.2</v>
      </c>
      <c r="G210" s="38">
        <v>0</v>
      </c>
      <c r="H210" s="38">
        <v>1040.2</v>
      </c>
      <c r="I210" s="38"/>
      <c r="J210" s="38"/>
      <c r="K210" s="38"/>
      <c r="L210" s="134"/>
      <c r="N210" s="18"/>
    </row>
    <row r="211" spans="1:14" s="7" customFormat="1" ht="33.75" customHeight="1" thickBot="1" x14ac:dyDescent="0.3">
      <c r="A211" s="133"/>
      <c r="B211" s="136"/>
      <c r="C211" s="17" t="s">
        <v>23</v>
      </c>
      <c r="D211" s="17"/>
      <c r="E211" s="40"/>
      <c r="F211" s="22">
        <f t="shared" si="118"/>
        <v>0</v>
      </c>
      <c r="G211" s="38"/>
      <c r="H211" s="38"/>
      <c r="I211" s="38"/>
      <c r="J211" s="38"/>
      <c r="K211" s="38"/>
      <c r="L211" s="44"/>
      <c r="N211" s="18"/>
    </row>
    <row r="212" spans="1:14" s="7" customFormat="1" ht="16.350000000000001" customHeight="1" thickBot="1" x14ac:dyDescent="0.3">
      <c r="A212" s="133"/>
      <c r="B212" s="136"/>
      <c r="C212" s="17" t="s">
        <v>13</v>
      </c>
      <c r="D212" s="17"/>
      <c r="E212" s="40"/>
      <c r="F212" s="22">
        <f t="shared" si="118"/>
        <v>0</v>
      </c>
      <c r="G212" s="38"/>
      <c r="H212" s="38"/>
      <c r="I212" s="38"/>
      <c r="J212" s="38"/>
      <c r="K212" s="38"/>
      <c r="L212" s="45"/>
      <c r="N212" s="18"/>
    </row>
    <row r="213" spans="1:14" s="7" customFormat="1" ht="23.1" customHeight="1" thickBot="1" x14ac:dyDescent="0.3">
      <c r="A213" s="133"/>
      <c r="B213" s="136"/>
      <c r="C213" s="17" t="s">
        <v>24</v>
      </c>
      <c r="D213" s="17"/>
      <c r="E213" s="46">
        <v>0</v>
      </c>
      <c r="F213" s="22">
        <f t="shared" si="118"/>
        <v>130.5</v>
      </c>
      <c r="G213" s="41">
        <v>0</v>
      </c>
      <c r="H213" s="41">
        <v>130.5</v>
      </c>
      <c r="I213" s="41">
        <v>0</v>
      </c>
      <c r="J213" s="41">
        <v>0</v>
      </c>
      <c r="K213" s="41">
        <v>0</v>
      </c>
      <c r="L213" s="45"/>
      <c r="N213" s="18"/>
    </row>
    <row r="214" spans="1:14" s="7" customFormat="1" ht="17.649999999999999" customHeight="1" thickBot="1" x14ac:dyDescent="0.3">
      <c r="A214" s="133" t="s">
        <v>125</v>
      </c>
      <c r="B214" s="17" t="s">
        <v>58</v>
      </c>
      <c r="C214" s="17" t="s">
        <v>21</v>
      </c>
      <c r="D214" s="17" t="s">
        <v>72</v>
      </c>
      <c r="E214" s="40">
        <f t="shared" ref="E214" si="133">SUM(E215:E219)</f>
        <v>23.3233</v>
      </c>
      <c r="F214" s="22">
        <f t="shared" si="118"/>
        <v>110.1</v>
      </c>
      <c r="G214" s="47">
        <f t="shared" ref="G214:K214" si="134">SUM(G215:G219)</f>
        <v>25.1</v>
      </c>
      <c r="H214" s="40">
        <f t="shared" si="134"/>
        <v>40</v>
      </c>
      <c r="I214" s="40">
        <f t="shared" si="134"/>
        <v>45</v>
      </c>
      <c r="J214" s="40">
        <f t="shared" si="134"/>
        <v>0</v>
      </c>
      <c r="K214" s="40">
        <f t="shared" si="134"/>
        <v>0</v>
      </c>
      <c r="L214" s="134" t="s">
        <v>64</v>
      </c>
    </row>
    <row r="215" spans="1:14" s="7" customFormat="1" ht="24" customHeight="1" thickBot="1" x14ac:dyDescent="0.3">
      <c r="A215" s="133"/>
      <c r="B215" s="136" t="s">
        <v>112</v>
      </c>
      <c r="C215" s="17" t="s">
        <v>11</v>
      </c>
      <c r="D215" s="17"/>
      <c r="E215" s="40"/>
      <c r="F215" s="22">
        <f t="shared" si="118"/>
        <v>0</v>
      </c>
      <c r="G215" s="38"/>
      <c r="H215" s="38"/>
      <c r="I215" s="38"/>
      <c r="J215" s="38"/>
      <c r="K215" s="38"/>
      <c r="L215" s="134"/>
    </row>
    <row r="216" spans="1:14" s="7" customFormat="1" ht="25.5" customHeight="1" thickBot="1" x14ac:dyDescent="0.3">
      <c r="A216" s="133"/>
      <c r="B216" s="136"/>
      <c r="C216" s="17" t="s">
        <v>12</v>
      </c>
      <c r="D216" s="17"/>
      <c r="E216" s="40"/>
      <c r="F216" s="22">
        <f t="shared" si="118"/>
        <v>0</v>
      </c>
      <c r="G216" s="38"/>
      <c r="H216" s="38"/>
      <c r="I216" s="38"/>
      <c r="J216" s="38"/>
      <c r="K216" s="38"/>
      <c r="L216" s="134"/>
    </row>
    <row r="217" spans="1:14" s="7" customFormat="1" ht="36" customHeight="1" thickBot="1" x14ac:dyDescent="0.3">
      <c r="A217" s="133"/>
      <c r="B217" s="136"/>
      <c r="C217" s="17" t="s">
        <v>23</v>
      </c>
      <c r="D217" s="17"/>
      <c r="E217" s="40"/>
      <c r="F217" s="22">
        <f t="shared" si="118"/>
        <v>0</v>
      </c>
      <c r="G217" s="38"/>
      <c r="H217" s="38"/>
      <c r="I217" s="38"/>
      <c r="J217" s="38"/>
      <c r="K217" s="38"/>
      <c r="L217" s="134"/>
    </row>
    <row r="218" spans="1:14" s="7" customFormat="1" ht="18.95" customHeight="1" thickBot="1" x14ac:dyDescent="0.3">
      <c r="A218" s="133"/>
      <c r="B218" s="136"/>
      <c r="C218" s="17" t="s">
        <v>13</v>
      </c>
      <c r="D218" s="17"/>
      <c r="E218" s="40"/>
      <c r="F218" s="22">
        <f t="shared" si="118"/>
        <v>0</v>
      </c>
      <c r="G218" s="38"/>
      <c r="H218" s="38"/>
      <c r="I218" s="38"/>
      <c r="J218" s="38"/>
      <c r="K218" s="38"/>
      <c r="L218" s="44"/>
    </row>
    <row r="219" spans="1:14" s="7" customFormat="1" ht="23.1" customHeight="1" thickBot="1" x14ac:dyDescent="0.3">
      <c r="A219" s="133"/>
      <c r="B219" s="136"/>
      <c r="C219" s="17" t="s">
        <v>24</v>
      </c>
      <c r="D219" s="17"/>
      <c r="E219" s="46">
        <v>23.3233</v>
      </c>
      <c r="F219" s="22">
        <f t="shared" si="118"/>
        <v>110.1</v>
      </c>
      <c r="G219" s="41">
        <v>25.1</v>
      </c>
      <c r="H219" s="41">
        <v>40</v>
      </c>
      <c r="I219" s="41">
        <v>45</v>
      </c>
      <c r="J219" s="41">
        <v>0</v>
      </c>
      <c r="K219" s="41">
        <v>0</v>
      </c>
      <c r="L219" s="44"/>
      <c r="N219" s="18"/>
    </row>
    <row r="220" spans="1:14" s="7" customFormat="1" ht="23.25" customHeight="1" thickBot="1" x14ac:dyDescent="0.3">
      <c r="A220" s="133" t="s">
        <v>126</v>
      </c>
      <c r="B220" s="17" t="s">
        <v>59</v>
      </c>
      <c r="C220" s="17" t="s">
        <v>21</v>
      </c>
      <c r="D220" s="17" t="s">
        <v>72</v>
      </c>
      <c r="E220" s="40">
        <f t="shared" ref="E220" si="135">SUM(E221:E225)</f>
        <v>8883.69398</v>
      </c>
      <c r="F220" s="22">
        <f t="shared" si="118"/>
        <v>47001.27448</v>
      </c>
      <c r="G220" s="47">
        <f t="shared" ref="G220:K220" si="136">SUM(G221:G225)</f>
        <v>8883.7000000000007</v>
      </c>
      <c r="H220" s="40">
        <f t="shared" si="136"/>
        <v>9458.7872399999997</v>
      </c>
      <c r="I220" s="40">
        <f t="shared" si="136"/>
        <v>9458.7872399999997</v>
      </c>
      <c r="J220" s="40">
        <f t="shared" si="136"/>
        <v>9600</v>
      </c>
      <c r="K220" s="40">
        <f t="shared" si="136"/>
        <v>9600</v>
      </c>
      <c r="L220" s="134" t="s">
        <v>64</v>
      </c>
    </row>
    <row r="221" spans="1:14" s="7" customFormat="1" ht="28.5" customHeight="1" thickBot="1" x14ac:dyDescent="0.3">
      <c r="A221" s="133"/>
      <c r="B221" s="136" t="s">
        <v>110</v>
      </c>
      <c r="C221" s="17" t="s">
        <v>11</v>
      </c>
      <c r="D221" s="17"/>
      <c r="E221" s="46"/>
      <c r="F221" s="22">
        <f t="shared" si="118"/>
        <v>0</v>
      </c>
      <c r="G221" s="41"/>
      <c r="H221" s="41"/>
      <c r="I221" s="41"/>
      <c r="J221" s="41"/>
      <c r="K221" s="41"/>
      <c r="L221" s="134"/>
    </row>
    <row r="222" spans="1:14" s="7" customFormat="1" ht="26.25" customHeight="1" thickBot="1" x14ac:dyDescent="0.3">
      <c r="A222" s="133"/>
      <c r="B222" s="136"/>
      <c r="C222" s="17" t="s">
        <v>12</v>
      </c>
      <c r="D222" s="17"/>
      <c r="E222" s="46"/>
      <c r="F222" s="22">
        <f t="shared" si="118"/>
        <v>0</v>
      </c>
      <c r="G222" s="41"/>
      <c r="H222" s="41"/>
      <c r="I222" s="41"/>
      <c r="J222" s="41"/>
      <c r="K222" s="41"/>
      <c r="L222" s="156" t="s">
        <v>65</v>
      </c>
    </row>
    <row r="223" spans="1:14" s="7" customFormat="1" ht="35.25" customHeight="1" thickBot="1" x14ac:dyDescent="0.3">
      <c r="A223" s="133"/>
      <c r="B223" s="136"/>
      <c r="C223" s="17" t="s">
        <v>23</v>
      </c>
      <c r="D223" s="17"/>
      <c r="E223" s="46"/>
      <c r="F223" s="22">
        <f t="shared" si="118"/>
        <v>0</v>
      </c>
      <c r="G223" s="41"/>
      <c r="H223" s="41"/>
      <c r="I223" s="41"/>
      <c r="J223" s="41"/>
      <c r="K223" s="41"/>
      <c r="L223" s="156"/>
    </row>
    <row r="224" spans="1:14" s="7" customFormat="1" ht="15.75" customHeight="1" thickBot="1" x14ac:dyDescent="0.3">
      <c r="A224" s="133"/>
      <c r="B224" s="136"/>
      <c r="C224" s="17" t="s">
        <v>13</v>
      </c>
      <c r="D224" s="17"/>
      <c r="E224" s="46"/>
      <c r="F224" s="22">
        <f t="shared" si="118"/>
        <v>0</v>
      </c>
      <c r="G224" s="41"/>
      <c r="H224" s="41"/>
      <c r="I224" s="41"/>
      <c r="J224" s="41"/>
      <c r="K224" s="41"/>
      <c r="L224" s="156"/>
    </row>
    <row r="225" spans="1:12" s="7" customFormat="1" ht="39" customHeight="1" thickBot="1" x14ac:dyDescent="0.3">
      <c r="A225" s="133"/>
      <c r="B225" s="136"/>
      <c r="C225" s="17" t="s">
        <v>24</v>
      </c>
      <c r="D225" s="17"/>
      <c r="E225" s="48">
        <v>8883.69398</v>
      </c>
      <c r="F225" s="22">
        <f t="shared" si="118"/>
        <v>47001.27448</v>
      </c>
      <c r="G225" s="41">
        <v>8883.7000000000007</v>
      </c>
      <c r="H225" s="41">
        <v>9458.7872399999997</v>
      </c>
      <c r="I225" s="41">
        <v>9458.7872399999997</v>
      </c>
      <c r="J225" s="41">
        <v>9600</v>
      </c>
      <c r="K225" s="41">
        <v>9600</v>
      </c>
      <c r="L225" s="156"/>
    </row>
    <row r="226" spans="1:12" s="7" customFormat="1" ht="23.25" customHeight="1" thickBot="1" x14ac:dyDescent="0.3">
      <c r="A226" s="133" t="s">
        <v>127</v>
      </c>
      <c r="B226" s="17" t="s">
        <v>60</v>
      </c>
      <c r="C226" s="17" t="s">
        <v>21</v>
      </c>
      <c r="D226" s="17" t="s">
        <v>72</v>
      </c>
      <c r="E226" s="40">
        <f t="shared" ref="E226" si="137">SUM(E227:E231)</f>
        <v>4033.1379999999999</v>
      </c>
      <c r="F226" s="22">
        <f t="shared" ref="F226:F249" si="138">SUM(G226:K226)</f>
        <v>18083.099999999999</v>
      </c>
      <c r="G226" s="47">
        <f t="shared" ref="G226:K226" si="139">SUM(G227:G231)</f>
        <v>4033.1</v>
      </c>
      <c r="H226" s="40">
        <f t="shared" si="139"/>
        <v>3350</v>
      </c>
      <c r="I226" s="40">
        <f t="shared" si="139"/>
        <v>3500</v>
      </c>
      <c r="J226" s="40">
        <f t="shared" si="139"/>
        <v>3600</v>
      </c>
      <c r="K226" s="40">
        <f t="shared" si="139"/>
        <v>3600</v>
      </c>
      <c r="L226" s="134" t="s">
        <v>43</v>
      </c>
    </row>
    <row r="227" spans="1:12" s="7" customFormat="1" ht="28.5" customHeight="1" thickBot="1" x14ac:dyDescent="0.3">
      <c r="A227" s="133"/>
      <c r="B227" s="136" t="s">
        <v>113</v>
      </c>
      <c r="C227" s="17" t="s">
        <v>11</v>
      </c>
      <c r="D227" s="17"/>
      <c r="E227" s="46"/>
      <c r="F227" s="22">
        <f t="shared" si="138"/>
        <v>0</v>
      </c>
      <c r="G227" s="41"/>
      <c r="H227" s="41"/>
      <c r="I227" s="41"/>
      <c r="J227" s="41"/>
      <c r="K227" s="41"/>
      <c r="L227" s="134"/>
    </row>
    <row r="228" spans="1:12" s="7" customFormat="1" ht="26.25" customHeight="1" thickBot="1" x14ac:dyDescent="0.3">
      <c r="A228" s="133"/>
      <c r="B228" s="136"/>
      <c r="C228" s="17" t="s">
        <v>12</v>
      </c>
      <c r="D228" s="17"/>
      <c r="E228" s="46"/>
      <c r="F228" s="22">
        <f t="shared" si="138"/>
        <v>0</v>
      </c>
      <c r="G228" s="41"/>
      <c r="H228" s="41"/>
      <c r="I228" s="41"/>
      <c r="J228" s="41"/>
      <c r="K228" s="41"/>
      <c r="L228" s="17" t="s">
        <v>32</v>
      </c>
    </row>
    <row r="229" spans="1:12" s="7" customFormat="1" ht="35.25" customHeight="1" thickBot="1" x14ac:dyDescent="0.3">
      <c r="A229" s="133"/>
      <c r="B229" s="136"/>
      <c r="C229" s="17" t="s">
        <v>23</v>
      </c>
      <c r="D229" s="17"/>
      <c r="E229" s="46"/>
      <c r="F229" s="22">
        <f t="shared" si="138"/>
        <v>0</v>
      </c>
      <c r="G229" s="41"/>
      <c r="H229" s="41"/>
      <c r="I229" s="41"/>
      <c r="J229" s="41"/>
      <c r="K229" s="41"/>
      <c r="L229" s="17"/>
    </row>
    <row r="230" spans="1:12" s="7" customFormat="1" ht="15.75" customHeight="1" thickBot="1" x14ac:dyDescent="0.3">
      <c r="A230" s="133"/>
      <c r="B230" s="136"/>
      <c r="C230" s="17" t="s">
        <v>13</v>
      </c>
      <c r="D230" s="17"/>
      <c r="E230" s="46"/>
      <c r="F230" s="22">
        <f t="shared" si="138"/>
        <v>0</v>
      </c>
      <c r="G230" s="41"/>
      <c r="H230" s="41"/>
      <c r="I230" s="41"/>
      <c r="J230" s="41"/>
      <c r="K230" s="41"/>
      <c r="L230" s="44"/>
    </row>
    <row r="231" spans="1:12" s="7" customFormat="1" ht="33.75" customHeight="1" thickBot="1" x14ac:dyDescent="0.3">
      <c r="A231" s="133"/>
      <c r="B231" s="136"/>
      <c r="C231" s="17" t="s">
        <v>24</v>
      </c>
      <c r="D231" s="17"/>
      <c r="E231" s="46">
        <v>4033.1379999999999</v>
      </c>
      <c r="F231" s="22">
        <f t="shared" si="138"/>
        <v>18083.099999999999</v>
      </c>
      <c r="G231" s="41">
        <v>4033.1</v>
      </c>
      <c r="H231" s="41">
        <v>3350</v>
      </c>
      <c r="I231" s="41">
        <v>3500</v>
      </c>
      <c r="J231" s="41">
        <v>3600</v>
      </c>
      <c r="K231" s="41">
        <v>3600</v>
      </c>
      <c r="L231" s="44"/>
    </row>
    <row r="232" spans="1:12" s="7" customFormat="1" ht="23.85" customHeight="1" thickBot="1" x14ac:dyDescent="0.3">
      <c r="A232" s="133" t="s">
        <v>128</v>
      </c>
      <c r="B232" s="17" t="s">
        <v>61</v>
      </c>
      <c r="C232" s="17" t="s">
        <v>21</v>
      </c>
      <c r="D232" s="17" t="s">
        <v>72</v>
      </c>
      <c r="E232" s="46">
        <f>SUM(E233:E237)</f>
        <v>21.1496</v>
      </c>
      <c r="F232" s="22">
        <f t="shared" ref="F232:F237" si="140">SUM(G232:K232)</f>
        <v>21.1</v>
      </c>
      <c r="G232" s="48">
        <f>SUM(G233:G237)</f>
        <v>21.1</v>
      </c>
      <c r="H232" s="48">
        <f>SUM(H233:H237)</f>
        <v>0</v>
      </c>
      <c r="I232" s="48">
        <f>SUM(I233:I237)</f>
        <v>0</v>
      </c>
      <c r="J232" s="48">
        <f>SUM(J233:J237)</f>
        <v>0</v>
      </c>
      <c r="K232" s="48">
        <f>SUM(K233:K237)</f>
        <v>0</v>
      </c>
      <c r="L232" s="44"/>
    </row>
    <row r="233" spans="1:12" s="7" customFormat="1" ht="23.85" customHeight="1" thickBot="1" x14ac:dyDescent="0.3">
      <c r="A233" s="133"/>
      <c r="B233" s="136" t="s">
        <v>158</v>
      </c>
      <c r="C233" s="17" t="s">
        <v>11</v>
      </c>
      <c r="D233" s="17"/>
      <c r="E233" s="46"/>
      <c r="F233" s="22">
        <f t="shared" si="140"/>
        <v>0</v>
      </c>
      <c r="G233" s="41"/>
      <c r="H233" s="41"/>
      <c r="I233" s="41"/>
      <c r="J233" s="41"/>
      <c r="K233" s="41"/>
      <c r="L233" s="134" t="s">
        <v>161</v>
      </c>
    </row>
    <row r="234" spans="1:12" s="7" customFormat="1" ht="23.85" customHeight="1" thickBot="1" x14ac:dyDescent="0.3">
      <c r="A234" s="133"/>
      <c r="B234" s="136"/>
      <c r="C234" s="17" t="s">
        <v>12</v>
      </c>
      <c r="D234" s="17"/>
      <c r="E234" s="46"/>
      <c r="F234" s="22">
        <f t="shared" si="140"/>
        <v>0</v>
      </c>
      <c r="G234" s="41"/>
      <c r="H234" s="41"/>
      <c r="I234" s="41"/>
      <c r="J234" s="41"/>
      <c r="K234" s="41"/>
      <c r="L234" s="134"/>
    </row>
    <row r="235" spans="1:12" s="7" customFormat="1" ht="33" customHeight="1" thickBot="1" x14ac:dyDescent="0.3">
      <c r="A235" s="133"/>
      <c r="B235" s="136"/>
      <c r="C235" s="17" t="s">
        <v>23</v>
      </c>
      <c r="D235" s="17"/>
      <c r="E235" s="46"/>
      <c r="F235" s="22">
        <f t="shared" si="140"/>
        <v>0</v>
      </c>
      <c r="G235" s="41"/>
      <c r="H235" s="41"/>
      <c r="I235" s="41"/>
      <c r="J235" s="41"/>
      <c r="K235" s="41"/>
      <c r="L235" s="134"/>
    </row>
    <row r="236" spans="1:12" s="7" customFormat="1" ht="23.85" customHeight="1" thickBot="1" x14ac:dyDescent="0.3">
      <c r="A236" s="133"/>
      <c r="B236" s="136"/>
      <c r="C236" s="17" t="s">
        <v>13</v>
      </c>
      <c r="D236" s="17"/>
      <c r="E236" s="46"/>
      <c r="F236" s="22">
        <f t="shared" si="140"/>
        <v>0</v>
      </c>
      <c r="G236" s="41"/>
      <c r="H236" s="41"/>
      <c r="I236" s="41"/>
      <c r="J236" s="41"/>
      <c r="K236" s="41"/>
      <c r="L236" s="134"/>
    </row>
    <row r="237" spans="1:12" s="7" customFormat="1" ht="32.25" customHeight="1" thickBot="1" x14ac:dyDescent="0.3">
      <c r="A237" s="133"/>
      <c r="B237" s="136"/>
      <c r="C237" s="17" t="s">
        <v>24</v>
      </c>
      <c r="D237" s="17"/>
      <c r="E237" s="46">
        <v>21.1496</v>
      </c>
      <c r="F237" s="22">
        <f t="shared" si="140"/>
        <v>21.1</v>
      </c>
      <c r="G237" s="41">
        <v>21.1</v>
      </c>
      <c r="H237" s="41"/>
      <c r="I237" s="41"/>
      <c r="J237" s="41"/>
      <c r="K237" s="41"/>
      <c r="L237" s="134"/>
    </row>
    <row r="238" spans="1:12" s="7" customFormat="1" ht="23.25" customHeight="1" thickBot="1" x14ac:dyDescent="0.3">
      <c r="A238" s="125" t="s">
        <v>129</v>
      </c>
      <c r="B238" s="17" t="s">
        <v>130</v>
      </c>
      <c r="C238" s="17" t="s">
        <v>21</v>
      </c>
      <c r="D238" s="17" t="s">
        <v>72</v>
      </c>
      <c r="E238" s="40">
        <f t="shared" ref="E238" si="141">SUM(E239:E243)</f>
        <v>6571.1424200000001</v>
      </c>
      <c r="F238" s="22">
        <f t="shared" si="138"/>
        <v>12943.1</v>
      </c>
      <c r="G238" s="47">
        <f t="shared" ref="G238:K238" si="142">SUM(G239:G243)</f>
        <v>6571.1</v>
      </c>
      <c r="H238" s="40">
        <f t="shared" si="142"/>
        <v>2472</v>
      </c>
      <c r="I238" s="40">
        <f t="shared" si="142"/>
        <v>1300</v>
      </c>
      <c r="J238" s="40">
        <f t="shared" si="142"/>
        <v>1300</v>
      </c>
      <c r="K238" s="40">
        <f t="shared" si="142"/>
        <v>1300</v>
      </c>
      <c r="L238" s="134" t="s">
        <v>43</v>
      </c>
    </row>
    <row r="239" spans="1:12" s="7" customFormat="1" ht="22.5" customHeight="1" thickBot="1" x14ac:dyDescent="0.3">
      <c r="A239" s="125"/>
      <c r="B239" s="136" t="s">
        <v>115</v>
      </c>
      <c r="C239" s="17" t="s">
        <v>11</v>
      </c>
      <c r="D239" s="17"/>
      <c r="E239" s="46"/>
      <c r="F239" s="22">
        <f t="shared" si="138"/>
        <v>0</v>
      </c>
      <c r="G239" s="41"/>
      <c r="H239" s="41"/>
      <c r="I239" s="41"/>
      <c r="J239" s="41"/>
      <c r="K239" s="41"/>
      <c r="L239" s="134"/>
    </row>
    <row r="240" spans="1:12" s="7" customFormat="1" ht="25.5" customHeight="1" thickBot="1" x14ac:dyDescent="0.3">
      <c r="A240" s="125"/>
      <c r="B240" s="136"/>
      <c r="C240" s="17" t="s">
        <v>12</v>
      </c>
      <c r="D240" s="17"/>
      <c r="E240" s="46"/>
      <c r="F240" s="22">
        <f t="shared" si="138"/>
        <v>0</v>
      </c>
      <c r="G240" s="41"/>
      <c r="H240" s="41"/>
      <c r="I240" s="41"/>
      <c r="J240" s="41"/>
      <c r="K240" s="41"/>
      <c r="L240" s="134"/>
    </row>
    <row r="241" spans="1:12" s="7" customFormat="1" ht="33.75" customHeight="1" thickBot="1" x14ac:dyDescent="0.3">
      <c r="A241" s="125"/>
      <c r="B241" s="136"/>
      <c r="C241" s="17" t="s">
        <v>23</v>
      </c>
      <c r="D241" s="17"/>
      <c r="E241" s="48" t="s">
        <v>167</v>
      </c>
      <c r="F241" s="22">
        <f t="shared" si="138"/>
        <v>0</v>
      </c>
      <c r="G241" s="41"/>
      <c r="H241" s="41"/>
      <c r="I241" s="41"/>
      <c r="J241" s="41"/>
      <c r="K241" s="41"/>
      <c r="L241" s="17" t="s">
        <v>32</v>
      </c>
    </row>
    <row r="242" spans="1:12" s="7" customFormat="1" ht="16.350000000000001" customHeight="1" thickBot="1" x14ac:dyDescent="0.3">
      <c r="A242" s="125"/>
      <c r="B242" s="136"/>
      <c r="C242" s="17" t="s">
        <v>13</v>
      </c>
      <c r="D242" s="17"/>
      <c r="E242" s="48" t="s">
        <v>167</v>
      </c>
      <c r="F242" s="22">
        <f t="shared" si="138"/>
        <v>0</v>
      </c>
      <c r="G242" s="41"/>
      <c r="H242" s="41"/>
      <c r="I242" s="41"/>
      <c r="J242" s="41"/>
      <c r="K242" s="41"/>
      <c r="L242" s="44"/>
    </row>
    <row r="243" spans="1:12" s="7" customFormat="1" ht="35.25" customHeight="1" thickBot="1" x14ac:dyDescent="0.3">
      <c r="A243" s="125"/>
      <c r="B243" s="136"/>
      <c r="C243" s="17" t="s">
        <v>24</v>
      </c>
      <c r="D243" s="17"/>
      <c r="E243" s="46">
        <v>6571.1424200000001</v>
      </c>
      <c r="F243" s="22">
        <f t="shared" si="138"/>
        <v>12943.1</v>
      </c>
      <c r="G243" s="41">
        <v>6571.1</v>
      </c>
      <c r="H243" s="41">
        <v>2472</v>
      </c>
      <c r="I243" s="41">
        <v>1300</v>
      </c>
      <c r="J243" s="41">
        <v>1300</v>
      </c>
      <c r="K243" s="41">
        <v>1300</v>
      </c>
      <c r="L243" s="44"/>
    </row>
    <row r="244" spans="1:12" s="7" customFormat="1" ht="15.75" thickBot="1" x14ac:dyDescent="0.3">
      <c r="A244" s="125" t="s">
        <v>160</v>
      </c>
      <c r="B244" s="17" t="s">
        <v>159</v>
      </c>
      <c r="C244" s="17" t="s">
        <v>21</v>
      </c>
      <c r="D244" s="17" t="s">
        <v>72</v>
      </c>
      <c r="E244" s="40">
        <f t="shared" ref="E244" si="143">SUM(E245:E249)</f>
        <v>904.59162000000003</v>
      </c>
      <c r="F244" s="22">
        <f t="shared" si="138"/>
        <v>3254.6</v>
      </c>
      <c r="G244" s="47">
        <f t="shared" ref="G244:K244" si="144">SUM(G245:G249)</f>
        <v>904.6</v>
      </c>
      <c r="H244" s="40">
        <f t="shared" si="144"/>
        <v>550</v>
      </c>
      <c r="I244" s="40">
        <f t="shared" si="144"/>
        <v>600</v>
      </c>
      <c r="J244" s="40">
        <f t="shared" si="144"/>
        <v>600</v>
      </c>
      <c r="K244" s="40">
        <f t="shared" si="144"/>
        <v>600</v>
      </c>
      <c r="L244" s="17"/>
    </row>
    <row r="245" spans="1:12" s="7" customFormat="1" ht="24" customHeight="1" thickBot="1" x14ac:dyDescent="0.3">
      <c r="A245" s="125"/>
      <c r="B245" s="126" t="s">
        <v>117</v>
      </c>
      <c r="C245" s="17" t="s">
        <v>11</v>
      </c>
      <c r="D245" s="17"/>
      <c r="E245" s="40"/>
      <c r="F245" s="22">
        <f t="shared" si="138"/>
        <v>0</v>
      </c>
      <c r="G245" s="38"/>
      <c r="H245" s="38"/>
      <c r="I245" s="38"/>
      <c r="J245" s="38"/>
      <c r="K245" s="38"/>
      <c r="L245" s="134" t="s">
        <v>64</v>
      </c>
    </row>
    <row r="246" spans="1:12" s="7" customFormat="1" ht="23.1" customHeight="1" thickBot="1" x14ac:dyDescent="0.3">
      <c r="A246" s="125"/>
      <c r="B246" s="126"/>
      <c r="C246" s="17" t="s">
        <v>12</v>
      </c>
      <c r="D246" s="17"/>
      <c r="E246" s="40"/>
      <c r="F246" s="22">
        <f t="shared" si="138"/>
        <v>0</v>
      </c>
      <c r="G246" s="38"/>
      <c r="H246" s="38"/>
      <c r="I246" s="38"/>
      <c r="J246" s="38"/>
      <c r="K246" s="38"/>
      <c r="L246" s="134"/>
    </row>
    <row r="247" spans="1:12" s="7" customFormat="1" ht="34.5" customHeight="1" thickBot="1" x14ac:dyDescent="0.3">
      <c r="A247" s="125"/>
      <c r="B247" s="126"/>
      <c r="C247" s="17" t="s">
        <v>23</v>
      </c>
      <c r="D247" s="17"/>
      <c r="E247" s="40"/>
      <c r="F247" s="22">
        <f t="shared" si="138"/>
        <v>0</v>
      </c>
      <c r="G247" s="38"/>
      <c r="H247" s="38"/>
      <c r="I247" s="38"/>
      <c r="J247" s="38"/>
      <c r="K247" s="38"/>
      <c r="L247" s="17"/>
    </row>
    <row r="248" spans="1:12" s="7" customFormat="1" ht="15.75" thickBot="1" x14ac:dyDescent="0.3">
      <c r="A248" s="125"/>
      <c r="B248" s="126"/>
      <c r="C248" s="17" t="s">
        <v>13</v>
      </c>
      <c r="D248" s="17"/>
      <c r="E248" s="40"/>
      <c r="F248" s="22">
        <f t="shared" si="138"/>
        <v>0</v>
      </c>
      <c r="G248" s="38"/>
      <c r="H248" s="38"/>
      <c r="I248" s="38"/>
      <c r="J248" s="38"/>
      <c r="K248" s="38"/>
      <c r="L248" s="17"/>
    </row>
    <row r="249" spans="1:12" s="7" customFormat="1" ht="33.75" customHeight="1" thickBot="1" x14ac:dyDescent="0.3">
      <c r="A249" s="125"/>
      <c r="B249" s="126"/>
      <c r="C249" s="17" t="s">
        <v>24</v>
      </c>
      <c r="D249" s="17"/>
      <c r="E249" s="46">
        <v>904.59162000000003</v>
      </c>
      <c r="F249" s="22">
        <f t="shared" si="138"/>
        <v>3254.6</v>
      </c>
      <c r="G249" s="41">
        <v>904.6</v>
      </c>
      <c r="H249" s="41">
        <v>550</v>
      </c>
      <c r="I249" s="41">
        <v>600</v>
      </c>
      <c r="J249" s="41">
        <v>600</v>
      </c>
      <c r="K249" s="41">
        <v>600</v>
      </c>
      <c r="L249" s="17"/>
    </row>
    <row r="250" spans="1:12" ht="15.75" thickBot="1" x14ac:dyDescent="0.3">
      <c r="A250" s="157">
        <v>4</v>
      </c>
      <c r="B250" s="30" t="s">
        <v>174</v>
      </c>
      <c r="C250" s="30" t="s">
        <v>21</v>
      </c>
      <c r="D250" s="32" t="s">
        <v>72</v>
      </c>
      <c r="E250" s="22">
        <f t="shared" ref="E250" si="145">SUM(E251:E255)</f>
        <v>26647.300000000003</v>
      </c>
      <c r="F250" s="22">
        <f>SUM(G250:K250)</f>
        <v>91372.080520000003</v>
      </c>
      <c r="G250" s="22">
        <f t="shared" ref="G250:K250" si="146">SUM(G251:G255)</f>
        <v>26647.300000000003</v>
      </c>
      <c r="H250" s="22">
        <f t="shared" si="146"/>
        <v>16055.946259999999</v>
      </c>
      <c r="I250" s="22">
        <f t="shared" si="146"/>
        <v>16188.83426</v>
      </c>
      <c r="J250" s="22">
        <f t="shared" si="146"/>
        <v>16240</v>
      </c>
      <c r="K250" s="22">
        <f t="shared" si="146"/>
        <v>16240</v>
      </c>
      <c r="L250" s="30"/>
    </row>
    <row r="251" spans="1:12" ht="20.25" customHeight="1" thickBot="1" x14ac:dyDescent="0.3">
      <c r="A251" s="157"/>
      <c r="B251" s="119" t="s">
        <v>131</v>
      </c>
      <c r="C251" s="30" t="s">
        <v>11</v>
      </c>
      <c r="D251" s="30"/>
      <c r="E251" s="22">
        <f>E257+E263+E269+E275</f>
        <v>0</v>
      </c>
      <c r="F251" s="22">
        <f t="shared" ref="F251:F255" si="147">SUM(G251:K251)</f>
        <v>0</v>
      </c>
      <c r="G251" s="22">
        <f>G257+G263+G269+G275</f>
        <v>0</v>
      </c>
      <c r="H251" s="22">
        <f t="shared" ref="H251:K251" si="148">H257+H263+H269+H275</f>
        <v>0</v>
      </c>
      <c r="I251" s="22">
        <f t="shared" si="148"/>
        <v>0</v>
      </c>
      <c r="J251" s="22">
        <f t="shared" si="148"/>
        <v>0</v>
      </c>
      <c r="K251" s="22">
        <f t="shared" si="148"/>
        <v>0</v>
      </c>
      <c r="L251" s="30"/>
    </row>
    <row r="252" spans="1:12" ht="27.6" customHeight="1" thickBot="1" x14ac:dyDescent="0.3">
      <c r="A252" s="157"/>
      <c r="B252" s="119"/>
      <c r="C252" s="30" t="s">
        <v>12</v>
      </c>
      <c r="D252" s="30"/>
      <c r="E252" s="22">
        <f>SUM(E258,E264,E270,E276)</f>
        <v>3985.4</v>
      </c>
      <c r="F252" s="22">
        <f t="shared" si="147"/>
        <v>3985.4</v>
      </c>
      <c r="G252" s="22">
        <f t="shared" ref="G252:K255" si="149">G258+G264+G270+G276</f>
        <v>3985.4</v>
      </c>
      <c r="H252" s="22">
        <f t="shared" si="149"/>
        <v>0</v>
      </c>
      <c r="I252" s="22">
        <f t="shared" si="149"/>
        <v>0</v>
      </c>
      <c r="J252" s="22">
        <f t="shared" si="149"/>
        <v>0</v>
      </c>
      <c r="K252" s="22">
        <f t="shared" si="149"/>
        <v>0</v>
      </c>
      <c r="L252" s="33"/>
    </row>
    <row r="253" spans="1:12" ht="38.25" customHeight="1" thickBot="1" x14ac:dyDescent="0.3">
      <c r="A253" s="157"/>
      <c r="B253" s="119"/>
      <c r="C253" s="30" t="s">
        <v>23</v>
      </c>
      <c r="D253" s="30"/>
      <c r="E253" s="22">
        <f>SUM(E259,E265,E271,E277)</f>
        <v>0</v>
      </c>
      <c r="F253" s="22">
        <f t="shared" si="147"/>
        <v>0</v>
      </c>
      <c r="G253" s="22">
        <f t="shared" si="149"/>
        <v>0</v>
      </c>
      <c r="H253" s="22">
        <f t="shared" si="149"/>
        <v>0</v>
      </c>
      <c r="I253" s="22">
        <f t="shared" si="149"/>
        <v>0</v>
      </c>
      <c r="J253" s="22">
        <f t="shared" si="149"/>
        <v>0</v>
      </c>
      <c r="K253" s="22">
        <f t="shared" si="149"/>
        <v>0</v>
      </c>
      <c r="L253" s="33"/>
    </row>
    <row r="254" spans="1:12" ht="15.75" thickBot="1" x14ac:dyDescent="0.3">
      <c r="A254" s="157"/>
      <c r="B254" s="119"/>
      <c r="C254" s="30" t="s">
        <v>13</v>
      </c>
      <c r="D254" s="30"/>
      <c r="E254" s="22">
        <f>E260+E266+E272+E278</f>
        <v>0</v>
      </c>
      <c r="F254" s="22">
        <f t="shared" si="147"/>
        <v>0</v>
      </c>
      <c r="G254" s="22">
        <f t="shared" si="149"/>
        <v>0</v>
      </c>
      <c r="H254" s="22">
        <f t="shared" si="149"/>
        <v>0</v>
      </c>
      <c r="I254" s="22">
        <f t="shared" si="149"/>
        <v>0</v>
      </c>
      <c r="J254" s="22">
        <f t="shared" si="149"/>
        <v>0</v>
      </c>
      <c r="K254" s="22">
        <f t="shared" si="149"/>
        <v>0</v>
      </c>
      <c r="L254" s="33"/>
    </row>
    <row r="255" spans="1:12" ht="23.1" customHeight="1" thickBot="1" x14ac:dyDescent="0.3">
      <c r="A255" s="157"/>
      <c r="B255" s="119"/>
      <c r="C255" s="30" t="s">
        <v>24</v>
      </c>
      <c r="D255" s="32" t="s">
        <v>72</v>
      </c>
      <c r="E255" s="22">
        <f>SUM(E261,E267,E273,E279)</f>
        <v>22661.9</v>
      </c>
      <c r="F255" s="22">
        <f t="shared" si="147"/>
        <v>87386.680519999994</v>
      </c>
      <c r="G255" s="22">
        <f t="shared" si="149"/>
        <v>22661.9</v>
      </c>
      <c r="H255" s="22">
        <f t="shared" si="149"/>
        <v>16055.946259999999</v>
      </c>
      <c r="I255" s="22">
        <f t="shared" si="149"/>
        <v>16188.83426</v>
      </c>
      <c r="J255" s="22">
        <f t="shared" si="149"/>
        <v>16240</v>
      </c>
      <c r="K255" s="22">
        <f t="shared" si="149"/>
        <v>16240</v>
      </c>
      <c r="L255" s="33"/>
    </row>
    <row r="256" spans="1:12" s="7" customFormat="1" ht="45.75" thickBot="1" x14ac:dyDescent="0.3">
      <c r="A256" s="125" t="s">
        <v>31</v>
      </c>
      <c r="B256" s="17" t="s">
        <v>26</v>
      </c>
      <c r="C256" s="17" t="s">
        <v>21</v>
      </c>
      <c r="D256" s="17" t="s">
        <v>72</v>
      </c>
      <c r="E256" s="40">
        <f t="shared" ref="E256" si="150">SUM(E257:E261)</f>
        <v>1666</v>
      </c>
      <c r="F256" s="22">
        <f t="shared" ref="F256:F279" si="151">SUM(G256:K256)</f>
        <v>8386</v>
      </c>
      <c r="G256" s="40">
        <f t="shared" ref="G256:K256" si="152">SUM(G257:G261)</f>
        <v>1666</v>
      </c>
      <c r="H256" s="40">
        <f t="shared" si="152"/>
        <v>1680</v>
      </c>
      <c r="I256" s="40">
        <f t="shared" si="152"/>
        <v>1680</v>
      </c>
      <c r="J256" s="40">
        <f t="shared" si="152"/>
        <v>1680</v>
      </c>
      <c r="K256" s="40">
        <f t="shared" si="152"/>
        <v>1680</v>
      </c>
      <c r="L256" s="17" t="s">
        <v>44</v>
      </c>
    </row>
    <row r="257" spans="1:12" s="7" customFormat="1" ht="26.25" customHeight="1" thickBot="1" x14ac:dyDescent="0.3">
      <c r="A257" s="125"/>
      <c r="B257" s="126" t="s">
        <v>134</v>
      </c>
      <c r="C257" s="17" t="s">
        <v>11</v>
      </c>
      <c r="D257" s="69"/>
      <c r="E257" s="48"/>
      <c r="F257" s="22">
        <f t="shared" si="151"/>
        <v>0</v>
      </c>
      <c r="G257" s="41"/>
      <c r="H257" s="41"/>
      <c r="I257" s="41"/>
      <c r="J257" s="41"/>
      <c r="K257" s="41"/>
      <c r="L257" s="17" t="s">
        <v>45</v>
      </c>
    </row>
    <row r="258" spans="1:12" s="7" customFormat="1" ht="26.25" customHeight="1" thickBot="1" x14ac:dyDescent="0.3">
      <c r="A258" s="125"/>
      <c r="B258" s="126"/>
      <c r="C258" s="17" t="s">
        <v>12</v>
      </c>
      <c r="D258" s="69"/>
      <c r="E258" s="48"/>
      <c r="F258" s="22">
        <f t="shared" si="151"/>
        <v>0</v>
      </c>
      <c r="G258" s="41"/>
      <c r="H258" s="41"/>
      <c r="I258" s="41"/>
      <c r="J258" s="41"/>
      <c r="K258" s="41"/>
      <c r="L258" s="134" t="s">
        <v>46</v>
      </c>
    </row>
    <row r="259" spans="1:12" s="7" customFormat="1" ht="39.75" customHeight="1" thickBot="1" x14ac:dyDescent="0.3">
      <c r="A259" s="125"/>
      <c r="B259" s="126"/>
      <c r="C259" s="17" t="s">
        <v>23</v>
      </c>
      <c r="D259" s="69"/>
      <c r="E259" s="48"/>
      <c r="F259" s="22">
        <f t="shared" si="151"/>
        <v>0</v>
      </c>
      <c r="G259" s="41"/>
      <c r="H259" s="41"/>
      <c r="I259" s="41"/>
      <c r="J259" s="41"/>
      <c r="K259" s="41"/>
      <c r="L259" s="134"/>
    </row>
    <row r="260" spans="1:12" s="7" customFormat="1" ht="18.95" customHeight="1" thickBot="1" x14ac:dyDescent="0.3">
      <c r="A260" s="125"/>
      <c r="B260" s="126"/>
      <c r="C260" s="17" t="s">
        <v>13</v>
      </c>
      <c r="D260" s="69"/>
      <c r="E260" s="48"/>
      <c r="F260" s="22">
        <f t="shared" si="151"/>
        <v>0</v>
      </c>
      <c r="G260" s="41"/>
      <c r="H260" s="41"/>
      <c r="I260" s="41"/>
      <c r="J260" s="41"/>
      <c r="K260" s="41"/>
      <c r="L260" s="44"/>
    </row>
    <row r="261" spans="1:12" s="7" customFormat="1" ht="35.25" customHeight="1" thickBot="1" x14ac:dyDescent="0.3">
      <c r="A261" s="125"/>
      <c r="B261" s="126"/>
      <c r="C261" s="17" t="s">
        <v>24</v>
      </c>
      <c r="D261" s="69"/>
      <c r="E261" s="48">
        <v>1666</v>
      </c>
      <c r="F261" s="22">
        <f t="shared" si="151"/>
        <v>8386</v>
      </c>
      <c r="G261" s="41">
        <v>1666</v>
      </c>
      <c r="H261" s="41">
        <v>1680</v>
      </c>
      <c r="I261" s="41">
        <v>1680</v>
      </c>
      <c r="J261" s="41">
        <v>1680</v>
      </c>
      <c r="K261" s="41">
        <v>1680</v>
      </c>
      <c r="L261" s="44"/>
    </row>
    <row r="262" spans="1:12" s="7" customFormat="1" ht="45.75" thickBot="1" x14ac:dyDescent="0.3">
      <c r="A262" s="125" t="s">
        <v>33</v>
      </c>
      <c r="B262" s="17" t="s">
        <v>28</v>
      </c>
      <c r="C262" s="17" t="s">
        <v>21</v>
      </c>
      <c r="D262" s="17" t="s">
        <v>72</v>
      </c>
      <c r="E262" s="47">
        <f t="shared" ref="E262" si="153">SUM(E263:E267)</f>
        <v>16509.7</v>
      </c>
      <c r="F262" s="22">
        <f t="shared" si="151"/>
        <v>72361.312000000005</v>
      </c>
      <c r="G262" s="40">
        <f t="shared" ref="G262:K262" si="154">SUM(G263:G267)</f>
        <v>16509.7</v>
      </c>
      <c r="H262" s="40">
        <f t="shared" si="154"/>
        <v>13859.361999999999</v>
      </c>
      <c r="I262" s="40">
        <f t="shared" si="154"/>
        <v>13992.25</v>
      </c>
      <c r="J262" s="40">
        <f t="shared" si="154"/>
        <v>14000</v>
      </c>
      <c r="K262" s="40">
        <f t="shared" si="154"/>
        <v>14000</v>
      </c>
      <c r="L262" s="17" t="s">
        <v>44</v>
      </c>
    </row>
    <row r="263" spans="1:12" s="7" customFormat="1" ht="24.95" customHeight="1" thickBot="1" x14ac:dyDescent="0.3">
      <c r="A263" s="125"/>
      <c r="B263" s="126" t="s">
        <v>132</v>
      </c>
      <c r="C263" s="17" t="s">
        <v>11</v>
      </c>
      <c r="D263" s="69"/>
      <c r="E263" s="48"/>
      <c r="F263" s="22">
        <f t="shared" si="151"/>
        <v>0</v>
      </c>
      <c r="G263" s="41"/>
      <c r="H263" s="41"/>
      <c r="I263" s="41"/>
      <c r="J263" s="41"/>
      <c r="K263" s="41"/>
      <c r="L263" s="17" t="s">
        <v>45</v>
      </c>
    </row>
    <row r="264" spans="1:12" s="7" customFormat="1" ht="25.5" customHeight="1" thickBot="1" x14ac:dyDescent="0.3">
      <c r="A264" s="125"/>
      <c r="B264" s="126"/>
      <c r="C264" s="17" t="s">
        <v>12</v>
      </c>
      <c r="D264" s="69"/>
      <c r="E264" s="48"/>
      <c r="F264" s="22">
        <f t="shared" si="151"/>
        <v>0</v>
      </c>
      <c r="G264" s="41"/>
      <c r="H264" s="41"/>
      <c r="I264" s="41"/>
      <c r="J264" s="41"/>
      <c r="K264" s="41"/>
      <c r="L264" s="134" t="s">
        <v>46</v>
      </c>
    </row>
    <row r="265" spans="1:12" s="7" customFormat="1" ht="33.75" customHeight="1" thickBot="1" x14ac:dyDescent="0.3">
      <c r="A265" s="125"/>
      <c r="B265" s="126"/>
      <c r="C265" s="17" t="s">
        <v>23</v>
      </c>
      <c r="D265" s="69"/>
      <c r="E265" s="48"/>
      <c r="F265" s="22">
        <f t="shared" si="151"/>
        <v>0</v>
      </c>
      <c r="G265" s="41"/>
      <c r="H265" s="41"/>
      <c r="I265" s="41"/>
      <c r="J265" s="41"/>
      <c r="K265" s="41"/>
      <c r="L265" s="134"/>
    </row>
    <row r="266" spans="1:12" s="7" customFormat="1" ht="14.45" customHeight="1" thickBot="1" x14ac:dyDescent="0.3">
      <c r="A266" s="125"/>
      <c r="B266" s="126"/>
      <c r="C266" s="17" t="s">
        <v>13</v>
      </c>
      <c r="D266" s="69"/>
      <c r="E266" s="48"/>
      <c r="F266" s="22">
        <f t="shared" si="151"/>
        <v>0</v>
      </c>
      <c r="G266" s="41"/>
      <c r="H266" s="41"/>
      <c r="I266" s="41"/>
      <c r="J266" s="41"/>
      <c r="K266" s="41"/>
      <c r="L266" s="44"/>
    </row>
    <row r="267" spans="1:12" s="7" customFormat="1" ht="41.25" customHeight="1" thickBot="1" x14ac:dyDescent="0.3">
      <c r="A267" s="125"/>
      <c r="B267" s="126"/>
      <c r="C267" s="17" t="s">
        <v>24</v>
      </c>
      <c r="D267" s="69"/>
      <c r="E267" s="48">
        <v>16509.7</v>
      </c>
      <c r="F267" s="22">
        <f t="shared" si="151"/>
        <v>72361.312000000005</v>
      </c>
      <c r="G267" s="41">
        <v>16509.7</v>
      </c>
      <c r="H267" s="41">
        <v>13859.361999999999</v>
      </c>
      <c r="I267" s="41">
        <v>13992.25</v>
      </c>
      <c r="J267" s="41">
        <v>14000</v>
      </c>
      <c r="K267" s="41">
        <v>14000</v>
      </c>
      <c r="L267" s="44"/>
    </row>
    <row r="268" spans="1:12" s="7" customFormat="1" ht="45.75" thickBot="1" x14ac:dyDescent="0.3">
      <c r="A268" s="125" t="s">
        <v>34</v>
      </c>
      <c r="B268" s="17" t="s">
        <v>35</v>
      </c>
      <c r="C268" s="17" t="s">
        <v>21</v>
      </c>
      <c r="D268" s="17" t="s">
        <v>72</v>
      </c>
      <c r="E268" s="47">
        <f t="shared" ref="E268" si="155">SUM(E269:E273)</f>
        <v>500.8</v>
      </c>
      <c r="F268" s="22">
        <f>SUM(G268:K268)</f>
        <v>2653.9685199999999</v>
      </c>
      <c r="G268" s="40">
        <f t="shared" ref="G268:K268" si="156">SUM(G269:G273)</f>
        <v>500.8</v>
      </c>
      <c r="H268" s="40">
        <f t="shared" si="156"/>
        <v>516.58425999999997</v>
      </c>
      <c r="I268" s="40">
        <f t="shared" si="156"/>
        <v>516.58425999999997</v>
      </c>
      <c r="J268" s="40">
        <f t="shared" si="156"/>
        <v>560</v>
      </c>
      <c r="K268" s="40">
        <f t="shared" si="156"/>
        <v>560</v>
      </c>
      <c r="L268" s="17" t="s">
        <v>44</v>
      </c>
    </row>
    <row r="269" spans="1:12" s="7" customFormat="1" ht="23.1" customHeight="1" thickBot="1" x14ac:dyDescent="0.3">
      <c r="A269" s="125"/>
      <c r="B269" s="126" t="s">
        <v>133</v>
      </c>
      <c r="C269" s="17" t="s">
        <v>11</v>
      </c>
      <c r="D269" s="69"/>
      <c r="E269" s="48"/>
      <c r="F269" s="22">
        <f t="shared" ref="F269:F270" si="157">SUM(G269:K269)</f>
        <v>0</v>
      </c>
      <c r="G269" s="41"/>
      <c r="H269" s="41"/>
      <c r="I269" s="41"/>
      <c r="J269" s="41"/>
      <c r="K269" s="41"/>
      <c r="L269" s="17" t="s">
        <v>45</v>
      </c>
    </row>
    <row r="270" spans="1:12" s="7" customFormat="1" ht="23.1" customHeight="1" thickBot="1" x14ac:dyDescent="0.3">
      <c r="A270" s="125"/>
      <c r="B270" s="126"/>
      <c r="C270" s="17" t="s">
        <v>12</v>
      </c>
      <c r="D270" s="69"/>
      <c r="E270" s="48"/>
      <c r="F270" s="22">
        <f t="shared" si="157"/>
        <v>0</v>
      </c>
      <c r="G270" s="41"/>
      <c r="H270" s="41"/>
      <c r="I270" s="41"/>
      <c r="J270" s="41"/>
      <c r="K270" s="41"/>
      <c r="L270" s="134" t="s">
        <v>46</v>
      </c>
    </row>
    <row r="271" spans="1:12" s="7" customFormat="1" ht="36" customHeight="1" thickBot="1" x14ac:dyDescent="0.3">
      <c r="A271" s="125"/>
      <c r="B271" s="126"/>
      <c r="C271" s="17" t="s">
        <v>23</v>
      </c>
      <c r="D271" s="69"/>
      <c r="E271" s="48"/>
      <c r="F271" s="22">
        <f>SUM(G271:K271)</f>
        <v>0</v>
      </c>
      <c r="G271" s="41"/>
      <c r="H271" s="41"/>
      <c r="I271" s="41"/>
      <c r="J271" s="41"/>
      <c r="K271" s="41"/>
      <c r="L271" s="134"/>
    </row>
    <row r="272" spans="1:12" s="7" customFormat="1" ht="23.1" customHeight="1" thickBot="1" x14ac:dyDescent="0.3">
      <c r="A272" s="125"/>
      <c r="B272" s="126"/>
      <c r="C272" s="17" t="s">
        <v>13</v>
      </c>
      <c r="D272" s="69"/>
      <c r="E272" s="48"/>
      <c r="F272" s="22">
        <f t="shared" ref="F272:F273" si="158">SUM(G272:K272)</f>
        <v>0</v>
      </c>
      <c r="G272" s="41"/>
      <c r="H272" s="41"/>
      <c r="I272" s="41"/>
      <c r="J272" s="41"/>
      <c r="K272" s="41"/>
      <c r="L272" s="44"/>
    </row>
    <row r="273" spans="1:12" s="7" customFormat="1" ht="38.25" customHeight="1" thickBot="1" x14ac:dyDescent="0.3">
      <c r="A273" s="125"/>
      <c r="B273" s="126"/>
      <c r="C273" s="17" t="s">
        <v>24</v>
      </c>
      <c r="D273" s="69"/>
      <c r="E273" s="48">
        <v>500.8</v>
      </c>
      <c r="F273" s="22">
        <f t="shared" si="158"/>
        <v>2653.9685199999999</v>
      </c>
      <c r="G273" s="41">
        <v>500.8</v>
      </c>
      <c r="H273" s="41">
        <v>516.58425999999997</v>
      </c>
      <c r="I273" s="41">
        <v>516.58425999999997</v>
      </c>
      <c r="J273" s="41">
        <v>560</v>
      </c>
      <c r="K273" s="41">
        <v>560</v>
      </c>
      <c r="L273" s="44"/>
    </row>
    <row r="274" spans="1:12" s="7" customFormat="1" ht="45.75" thickBot="1" x14ac:dyDescent="0.3">
      <c r="A274" s="125" t="s">
        <v>36</v>
      </c>
      <c r="B274" s="17" t="s">
        <v>37</v>
      </c>
      <c r="C274" s="17" t="s">
        <v>21</v>
      </c>
      <c r="D274" s="17" t="s">
        <v>72</v>
      </c>
      <c r="E274" s="47">
        <f t="shared" ref="E274" si="159">SUM(E275:E279)</f>
        <v>7970.8</v>
      </c>
      <c r="F274" s="22">
        <f>SUM(G274:K274)</f>
        <v>7970.8</v>
      </c>
      <c r="G274" s="40">
        <f t="shared" ref="G274:K274" si="160">SUM(G275:G279)</f>
        <v>7970.8</v>
      </c>
      <c r="H274" s="40">
        <f t="shared" si="160"/>
        <v>0</v>
      </c>
      <c r="I274" s="40">
        <f t="shared" si="160"/>
        <v>0</v>
      </c>
      <c r="J274" s="40">
        <f t="shared" si="160"/>
        <v>0</v>
      </c>
      <c r="K274" s="40">
        <f t="shared" si="160"/>
        <v>0</v>
      </c>
      <c r="L274" s="17" t="s">
        <v>44</v>
      </c>
    </row>
    <row r="275" spans="1:12" s="7" customFormat="1" ht="23.1" customHeight="1" thickBot="1" x14ac:dyDescent="0.3">
      <c r="A275" s="125"/>
      <c r="B275" s="126" t="s">
        <v>135</v>
      </c>
      <c r="C275" s="17" t="s">
        <v>11</v>
      </c>
      <c r="D275" s="69"/>
      <c r="E275" s="48"/>
      <c r="F275" s="22">
        <f t="shared" si="151"/>
        <v>0</v>
      </c>
      <c r="G275" s="41"/>
      <c r="H275" s="41"/>
      <c r="I275" s="41"/>
      <c r="J275" s="41"/>
      <c r="K275" s="41"/>
      <c r="L275" s="17" t="s">
        <v>45</v>
      </c>
    </row>
    <row r="276" spans="1:12" s="7" customFormat="1" ht="37.5" customHeight="1" thickBot="1" x14ac:dyDescent="0.3">
      <c r="A276" s="125"/>
      <c r="B276" s="126"/>
      <c r="C276" s="17" t="s">
        <v>12</v>
      </c>
      <c r="D276" s="69"/>
      <c r="E276" s="48">
        <v>3985.4</v>
      </c>
      <c r="F276" s="22">
        <f t="shared" si="151"/>
        <v>3985.4</v>
      </c>
      <c r="G276" s="41">
        <v>3985.4</v>
      </c>
      <c r="H276" s="41"/>
      <c r="I276" s="41"/>
      <c r="J276" s="41"/>
      <c r="K276" s="41"/>
      <c r="L276" s="134" t="s">
        <v>46</v>
      </c>
    </row>
    <row r="277" spans="1:12" s="7" customFormat="1" ht="34.5" customHeight="1" thickBot="1" x14ac:dyDescent="0.3">
      <c r="A277" s="125"/>
      <c r="B277" s="126"/>
      <c r="C277" s="17" t="s">
        <v>23</v>
      </c>
      <c r="D277" s="69"/>
      <c r="E277" s="48"/>
      <c r="F277" s="22">
        <f>SUM(G277:K277)</f>
        <v>0</v>
      </c>
      <c r="G277" s="41"/>
      <c r="H277" s="41"/>
      <c r="I277" s="41"/>
      <c r="J277" s="41"/>
      <c r="K277" s="41"/>
      <c r="L277" s="134"/>
    </row>
    <row r="278" spans="1:12" s="7" customFormat="1" ht="23.1" customHeight="1" thickBot="1" x14ac:dyDescent="0.3">
      <c r="A278" s="125"/>
      <c r="B278" s="126"/>
      <c r="C278" s="17" t="s">
        <v>13</v>
      </c>
      <c r="D278" s="69"/>
      <c r="E278" s="48"/>
      <c r="F278" s="22">
        <f t="shared" si="151"/>
        <v>0</v>
      </c>
      <c r="G278" s="41"/>
      <c r="H278" s="41"/>
      <c r="I278" s="41"/>
      <c r="J278" s="41"/>
      <c r="K278" s="41"/>
      <c r="L278" s="44"/>
    </row>
    <row r="279" spans="1:12" s="7" customFormat="1" ht="46.5" customHeight="1" thickBot="1" x14ac:dyDescent="0.3">
      <c r="A279" s="125"/>
      <c r="B279" s="126"/>
      <c r="C279" s="17" t="s">
        <v>24</v>
      </c>
      <c r="D279" s="69"/>
      <c r="E279" s="48">
        <v>3985.4</v>
      </c>
      <c r="F279" s="22">
        <f t="shared" si="151"/>
        <v>3985.4</v>
      </c>
      <c r="G279" s="41">
        <v>3985.4</v>
      </c>
      <c r="H279" s="41"/>
      <c r="I279" s="41"/>
      <c r="J279" s="41"/>
      <c r="K279" s="41"/>
      <c r="L279" s="44"/>
    </row>
    <row r="280" spans="1:12" s="7" customFormat="1" ht="24.2" customHeight="1" thickBot="1" x14ac:dyDescent="0.3">
      <c r="A280" s="157">
        <v>5</v>
      </c>
      <c r="B280" s="42" t="s">
        <v>175</v>
      </c>
      <c r="C280" s="30" t="s">
        <v>21</v>
      </c>
      <c r="D280" s="32" t="s">
        <v>72</v>
      </c>
      <c r="E280" s="23">
        <f>SUM(E281:E285)</f>
        <v>8659.7999999999993</v>
      </c>
      <c r="F280" s="23">
        <f>SUM(G280:K280)</f>
        <v>32755.842000000001</v>
      </c>
      <c r="G280" s="23">
        <f t="shared" ref="G280" si="161">SUM(G281:G285)</f>
        <v>8659.83</v>
      </c>
      <c r="H280" s="23">
        <f>SUM(H281:H285)</f>
        <v>5586.4919999999993</v>
      </c>
      <c r="I280" s="23">
        <f t="shared" ref="I280:K280" si="162">SUM(I281:I285)</f>
        <v>5909.5199999999995</v>
      </c>
      <c r="J280" s="23">
        <f t="shared" si="162"/>
        <v>6300</v>
      </c>
      <c r="K280" s="23">
        <f t="shared" si="162"/>
        <v>6300</v>
      </c>
      <c r="L280" s="124" t="s">
        <v>63</v>
      </c>
    </row>
    <row r="281" spans="1:12" s="7" customFormat="1" ht="25.5" customHeight="1" thickBot="1" x14ac:dyDescent="0.3">
      <c r="A281" s="157"/>
      <c r="B281" s="155" t="s">
        <v>136</v>
      </c>
      <c r="C281" s="30" t="s">
        <v>11</v>
      </c>
      <c r="D281" s="30"/>
      <c r="E281" s="70"/>
      <c r="F281" s="23">
        <f t="shared" ref="F281:F284" si="163">SUM(G281:K281)</f>
        <v>0</v>
      </c>
      <c r="G281" s="70">
        <f>G287+G293+G299+G305</f>
        <v>0</v>
      </c>
      <c r="H281" s="70">
        <f t="shared" ref="H281:K281" si="164">H287+H293+H299+H305</f>
        <v>0</v>
      </c>
      <c r="I281" s="70">
        <f t="shared" si="164"/>
        <v>0</v>
      </c>
      <c r="J281" s="70">
        <f t="shared" si="164"/>
        <v>0</v>
      </c>
      <c r="K281" s="70">
        <f t="shared" si="164"/>
        <v>0</v>
      </c>
      <c r="L281" s="124"/>
    </row>
    <row r="282" spans="1:12" s="7" customFormat="1" ht="30.75" customHeight="1" thickBot="1" x14ac:dyDescent="0.3">
      <c r="A282" s="157"/>
      <c r="B282" s="155"/>
      <c r="C282" s="30" t="s">
        <v>12</v>
      </c>
      <c r="D282" s="30"/>
      <c r="E282" s="70">
        <f>SUM(E288,E294,E300,E306)</f>
        <v>1023.4</v>
      </c>
      <c r="F282" s="23">
        <f t="shared" si="163"/>
        <v>1023.43</v>
      </c>
      <c r="G282" s="70">
        <f t="shared" ref="G282:K285" si="165">G288+G294+G300+G306</f>
        <v>1023.43</v>
      </c>
      <c r="H282" s="70">
        <f t="shared" si="165"/>
        <v>0</v>
      </c>
      <c r="I282" s="70">
        <f t="shared" si="165"/>
        <v>0</v>
      </c>
      <c r="J282" s="70">
        <f t="shared" si="165"/>
        <v>0</v>
      </c>
      <c r="K282" s="70">
        <f t="shared" si="165"/>
        <v>0</v>
      </c>
      <c r="L282" s="124"/>
    </row>
    <row r="283" spans="1:12" s="7" customFormat="1" ht="41.25" customHeight="1" thickBot="1" x14ac:dyDescent="0.3">
      <c r="A283" s="157"/>
      <c r="B283" s="155"/>
      <c r="C283" s="30" t="s">
        <v>23</v>
      </c>
      <c r="D283" s="30"/>
      <c r="E283" s="70">
        <f t="shared" ref="E283:E284" si="166">E289+E295</f>
        <v>0</v>
      </c>
      <c r="F283" s="23">
        <f>SUM(G283:K283)</f>
        <v>0</v>
      </c>
      <c r="G283" s="70">
        <f t="shared" si="165"/>
        <v>0</v>
      </c>
      <c r="H283" s="70">
        <f t="shared" si="165"/>
        <v>0</v>
      </c>
      <c r="I283" s="70">
        <f t="shared" si="165"/>
        <v>0</v>
      </c>
      <c r="J283" s="70">
        <f t="shared" si="165"/>
        <v>0</v>
      </c>
      <c r="K283" s="70">
        <f t="shared" si="165"/>
        <v>0</v>
      </c>
      <c r="L283" s="124"/>
    </row>
    <row r="284" spans="1:12" s="7" customFormat="1" ht="15.75" thickBot="1" x14ac:dyDescent="0.3">
      <c r="A284" s="157"/>
      <c r="B284" s="155"/>
      <c r="C284" s="30" t="s">
        <v>13</v>
      </c>
      <c r="D284" s="30"/>
      <c r="E284" s="70">
        <f t="shared" si="166"/>
        <v>0</v>
      </c>
      <c r="F284" s="23">
        <f t="shared" si="163"/>
        <v>0</v>
      </c>
      <c r="G284" s="70">
        <f t="shared" si="165"/>
        <v>0</v>
      </c>
      <c r="H284" s="70">
        <f t="shared" si="165"/>
        <v>0</v>
      </c>
      <c r="I284" s="70">
        <f t="shared" si="165"/>
        <v>0</v>
      </c>
      <c r="J284" s="70">
        <f t="shared" si="165"/>
        <v>0</v>
      </c>
      <c r="K284" s="70">
        <f t="shared" si="165"/>
        <v>0</v>
      </c>
      <c r="L284" s="124"/>
    </row>
    <row r="285" spans="1:12" s="7" customFormat="1" ht="34.15" customHeight="1" thickBot="1" x14ac:dyDescent="0.3">
      <c r="A285" s="157"/>
      <c r="B285" s="155"/>
      <c r="C285" s="30" t="s">
        <v>24</v>
      </c>
      <c r="D285" s="32" t="s">
        <v>72</v>
      </c>
      <c r="E285" s="70">
        <f>E291+E297+E303+E309</f>
        <v>7636.4</v>
      </c>
      <c r="F285" s="23">
        <f>SUM(G285:K285)</f>
        <v>31732.412</v>
      </c>
      <c r="G285" s="70">
        <f t="shared" si="165"/>
        <v>7636.4</v>
      </c>
      <c r="H285" s="70">
        <f t="shared" si="165"/>
        <v>5586.4919999999993</v>
      </c>
      <c r="I285" s="70">
        <f t="shared" si="165"/>
        <v>5909.5199999999995</v>
      </c>
      <c r="J285" s="70">
        <f t="shared" si="165"/>
        <v>6300</v>
      </c>
      <c r="K285" s="70">
        <f t="shared" si="165"/>
        <v>6300</v>
      </c>
      <c r="L285" s="124"/>
    </row>
    <row r="286" spans="1:12" s="7" customFormat="1" ht="32.1" customHeight="1" thickBot="1" x14ac:dyDescent="0.3">
      <c r="A286" s="125" t="s">
        <v>38</v>
      </c>
      <c r="B286" s="17" t="s">
        <v>26</v>
      </c>
      <c r="C286" s="17" t="s">
        <v>21</v>
      </c>
      <c r="D286" s="17" t="s">
        <v>72</v>
      </c>
      <c r="E286" s="40">
        <f t="shared" ref="E286" si="167">SUM(E287:E291)</f>
        <v>387.4</v>
      </c>
      <c r="F286" s="23">
        <f t="shared" ref="F286:F309" si="168">SUM(G286:K286)</f>
        <v>387.4</v>
      </c>
      <c r="G286" s="40">
        <f t="shared" ref="G286:K286" si="169">SUM(G287:G291)</f>
        <v>387.4</v>
      </c>
      <c r="H286" s="40">
        <f t="shared" si="169"/>
        <v>0</v>
      </c>
      <c r="I286" s="40">
        <f t="shared" si="169"/>
        <v>0</v>
      </c>
      <c r="J286" s="40">
        <f t="shared" si="169"/>
        <v>0</v>
      </c>
      <c r="K286" s="40">
        <f t="shared" si="169"/>
        <v>0</v>
      </c>
      <c r="L286" s="134" t="s">
        <v>62</v>
      </c>
    </row>
    <row r="287" spans="1:12" s="7" customFormat="1" ht="22.5" customHeight="1" thickBot="1" x14ac:dyDescent="0.3">
      <c r="A287" s="125"/>
      <c r="B287" s="126" t="s">
        <v>138</v>
      </c>
      <c r="C287" s="71" t="s">
        <v>11</v>
      </c>
      <c r="D287" s="17"/>
      <c r="E287" s="72"/>
      <c r="F287" s="23">
        <f t="shared" si="168"/>
        <v>0</v>
      </c>
      <c r="G287" s="73"/>
      <c r="H287" s="73"/>
      <c r="I287" s="73"/>
      <c r="J287" s="73"/>
      <c r="K287" s="73"/>
      <c r="L287" s="134"/>
    </row>
    <row r="288" spans="1:12" s="7" customFormat="1" ht="23.25" customHeight="1" thickBot="1" x14ac:dyDescent="0.3">
      <c r="A288" s="125"/>
      <c r="B288" s="126"/>
      <c r="C288" s="71" t="s">
        <v>12</v>
      </c>
      <c r="D288" s="17"/>
      <c r="E288" s="72"/>
      <c r="F288" s="23">
        <f t="shared" si="168"/>
        <v>0</v>
      </c>
      <c r="G288" s="73"/>
      <c r="H288" s="73"/>
      <c r="I288" s="73"/>
      <c r="J288" s="73"/>
      <c r="K288" s="73"/>
      <c r="L288" s="134"/>
    </row>
    <row r="289" spans="1:12" s="7" customFormat="1" ht="36.75" customHeight="1" thickBot="1" x14ac:dyDescent="0.3">
      <c r="A289" s="125"/>
      <c r="B289" s="126"/>
      <c r="C289" s="71" t="s">
        <v>23</v>
      </c>
      <c r="D289" s="17"/>
      <c r="E289" s="72"/>
      <c r="F289" s="23">
        <f t="shared" si="168"/>
        <v>0</v>
      </c>
      <c r="G289" s="73"/>
      <c r="H289" s="73"/>
      <c r="I289" s="73"/>
      <c r="J289" s="73"/>
      <c r="K289" s="73"/>
      <c r="L289" s="134"/>
    </row>
    <row r="290" spans="1:12" s="7" customFormat="1" ht="17.25" customHeight="1" thickBot="1" x14ac:dyDescent="0.3">
      <c r="A290" s="125"/>
      <c r="B290" s="126"/>
      <c r="C290" s="71" t="s">
        <v>13</v>
      </c>
      <c r="D290" s="17"/>
      <c r="E290" s="72"/>
      <c r="F290" s="23">
        <f t="shared" si="168"/>
        <v>0</v>
      </c>
      <c r="G290" s="73"/>
      <c r="H290" s="73"/>
      <c r="I290" s="73"/>
      <c r="J290" s="73"/>
      <c r="K290" s="73"/>
      <c r="L290" s="134"/>
    </row>
    <row r="291" spans="1:12" s="7" customFormat="1" ht="37.5" customHeight="1" thickBot="1" x14ac:dyDescent="0.3">
      <c r="A291" s="125"/>
      <c r="B291" s="126"/>
      <c r="C291" s="71" t="s">
        <v>24</v>
      </c>
      <c r="D291" s="74"/>
      <c r="E291" s="72">
        <v>387.4</v>
      </c>
      <c r="F291" s="23">
        <f t="shared" si="168"/>
        <v>387.4</v>
      </c>
      <c r="G291" s="73">
        <v>387.4</v>
      </c>
      <c r="H291" s="73">
        <v>0</v>
      </c>
      <c r="I291" s="73">
        <v>0</v>
      </c>
      <c r="J291" s="73">
        <v>0</v>
      </c>
      <c r="K291" s="73">
        <v>0</v>
      </c>
      <c r="L291" s="134"/>
    </row>
    <row r="292" spans="1:12" s="7" customFormat="1" ht="32.1" customHeight="1" thickBot="1" x14ac:dyDescent="0.3">
      <c r="A292" s="125" t="s">
        <v>39</v>
      </c>
      <c r="B292" s="17" t="s">
        <v>28</v>
      </c>
      <c r="C292" s="17" t="s">
        <v>21</v>
      </c>
      <c r="D292" s="17" t="s">
        <v>72</v>
      </c>
      <c r="E292" s="40">
        <f t="shared" ref="E292" si="170">SUM(E293:E297)</f>
        <v>6807.3</v>
      </c>
      <c r="F292" s="23">
        <f t="shared" si="168"/>
        <v>29798.432000000001</v>
      </c>
      <c r="G292" s="40">
        <f t="shared" ref="G292:K292" si="171">SUM(G293:G297)</f>
        <v>6807.3</v>
      </c>
      <c r="H292" s="40">
        <f t="shared" si="171"/>
        <v>5347.5519999999997</v>
      </c>
      <c r="I292" s="40">
        <f t="shared" si="171"/>
        <v>5643.58</v>
      </c>
      <c r="J292" s="40">
        <f t="shared" si="171"/>
        <v>6000</v>
      </c>
      <c r="K292" s="40">
        <f t="shared" si="171"/>
        <v>6000</v>
      </c>
      <c r="L292" s="134" t="s">
        <v>62</v>
      </c>
    </row>
    <row r="293" spans="1:12" s="7" customFormat="1" ht="25.5" customHeight="1" thickBot="1" x14ac:dyDescent="0.3">
      <c r="A293" s="125"/>
      <c r="B293" s="126" t="s">
        <v>137</v>
      </c>
      <c r="C293" s="71" t="s">
        <v>11</v>
      </c>
      <c r="D293" s="17"/>
      <c r="E293" s="72"/>
      <c r="F293" s="23">
        <f t="shared" si="168"/>
        <v>0</v>
      </c>
      <c r="G293" s="73"/>
      <c r="H293" s="73"/>
      <c r="I293" s="73"/>
      <c r="J293" s="73"/>
      <c r="K293" s="73"/>
      <c r="L293" s="134"/>
    </row>
    <row r="294" spans="1:12" s="7" customFormat="1" ht="30" customHeight="1" thickBot="1" x14ac:dyDescent="0.3">
      <c r="A294" s="125"/>
      <c r="B294" s="126"/>
      <c r="C294" s="71" t="s">
        <v>12</v>
      </c>
      <c r="D294" s="17"/>
      <c r="E294" s="72"/>
      <c r="F294" s="23">
        <f t="shared" si="168"/>
        <v>0</v>
      </c>
      <c r="G294" s="73"/>
      <c r="H294" s="73"/>
      <c r="I294" s="73"/>
      <c r="J294" s="73"/>
      <c r="K294" s="73"/>
      <c r="L294" s="134"/>
    </row>
    <row r="295" spans="1:12" s="7" customFormat="1" ht="28.35" customHeight="1" thickBot="1" x14ac:dyDescent="0.3">
      <c r="A295" s="125"/>
      <c r="B295" s="126"/>
      <c r="C295" s="71" t="s">
        <v>23</v>
      </c>
      <c r="D295" s="17"/>
      <c r="E295" s="72"/>
      <c r="F295" s="23">
        <f t="shared" si="168"/>
        <v>0</v>
      </c>
      <c r="G295" s="73"/>
      <c r="H295" s="73"/>
      <c r="I295" s="73"/>
      <c r="J295" s="73"/>
      <c r="K295" s="73"/>
      <c r="L295" s="134"/>
    </row>
    <row r="296" spans="1:12" s="7" customFormat="1" ht="22.5" customHeight="1" thickBot="1" x14ac:dyDescent="0.3">
      <c r="A296" s="125"/>
      <c r="B296" s="126"/>
      <c r="C296" s="71" t="s">
        <v>13</v>
      </c>
      <c r="D296" s="17"/>
      <c r="E296" s="72"/>
      <c r="F296" s="23">
        <f t="shared" si="168"/>
        <v>0</v>
      </c>
      <c r="G296" s="73"/>
      <c r="H296" s="73"/>
      <c r="I296" s="73"/>
      <c r="J296" s="73"/>
      <c r="K296" s="73"/>
      <c r="L296" s="134"/>
    </row>
    <row r="297" spans="1:12" s="7" customFormat="1" ht="36" customHeight="1" thickBot="1" x14ac:dyDescent="0.3">
      <c r="A297" s="125"/>
      <c r="B297" s="126"/>
      <c r="C297" s="71" t="s">
        <v>24</v>
      </c>
      <c r="D297" s="74"/>
      <c r="E297" s="72">
        <v>6807.3</v>
      </c>
      <c r="F297" s="23">
        <f t="shared" si="168"/>
        <v>29798.432000000001</v>
      </c>
      <c r="G297" s="73">
        <v>6807.3</v>
      </c>
      <c r="H297" s="73">
        <v>5347.5519999999997</v>
      </c>
      <c r="I297" s="73">
        <v>5643.58</v>
      </c>
      <c r="J297" s="73">
        <v>6000</v>
      </c>
      <c r="K297" s="73">
        <v>6000</v>
      </c>
      <c r="L297" s="134"/>
    </row>
    <row r="298" spans="1:12" s="7" customFormat="1" ht="22.9" customHeight="1" thickBot="1" x14ac:dyDescent="0.3">
      <c r="A298" s="125" t="s">
        <v>40</v>
      </c>
      <c r="B298" s="17" t="s">
        <v>35</v>
      </c>
      <c r="C298" s="17" t="s">
        <v>21</v>
      </c>
      <c r="D298" s="17" t="s">
        <v>72</v>
      </c>
      <c r="E298" s="40">
        <f t="shared" ref="E298" si="172">SUM(E299:E303)</f>
        <v>1124.5999999999999</v>
      </c>
      <c r="F298" s="23">
        <f t="shared" si="168"/>
        <v>1124.6299999999999</v>
      </c>
      <c r="G298" s="40">
        <f t="shared" ref="G298:K298" si="173">SUM(G299:G303)</f>
        <v>1124.6299999999999</v>
      </c>
      <c r="H298" s="40">
        <f t="shared" si="173"/>
        <v>0</v>
      </c>
      <c r="I298" s="40">
        <f t="shared" si="173"/>
        <v>0</v>
      </c>
      <c r="J298" s="40">
        <f t="shared" si="173"/>
        <v>0</v>
      </c>
      <c r="K298" s="40">
        <f t="shared" si="173"/>
        <v>0</v>
      </c>
      <c r="L298" s="134" t="s">
        <v>62</v>
      </c>
    </row>
    <row r="299" spans="1:12" s="7" customFormat="1" ht="20.25" customHeight="1" thickBot="1" x14ac:dyDescent="0.3">
      <c r="A299" s="125"/>
      <c r="B299" s="126" t="s">
        <v>139</v>
      </c>
      <c r="C299" s="17" t="s">
        <v>11</v>
      </c>
      <c r="D299" s="17"/>
      <c r="E299" s="72"/>
      <c r="F299" s="23">
        <f t="shared" si="168"/>
        <v>0</v>
      </c>
      <c r="G299" s="73"/>
      <c r="H299" s="73"/>
      <c r="I299" s="73"/>
      <c r="J299" s="73"/>
      <c r="K299" s="73"/>
      <c r="L299" s="134"/>
    </row>
    <row r="300" spans="1:12" s="7" customFormat="1" ht="35.25" customHeight="1" thickBot="1" x14ac:dyDescent="0.3">
      <c r="A300" s="125"/>
      <c r="B300" s="126"/>
      <c r="C300" s="17" t="s">
        <v>12</v>
      </c>
      <c r="D300" s="17"/>
      <c r="E300" s="72">
        <v>1023.4</v>
      </c>
      <c r="F300" s="23">
        <f t="shared" si="168"/>
        <v>1023.43</v>
      </c>
      <c r="G300" s="73">
        <v>1023.43</v>
      </c>
      <c r="H300" s="73"/>
      <c r="I300" s="73"/>
      <c r="J300" s="73"/>
      <c r="K300" s="73"/>
      <c r="L300" s="134"/>
    </row>
    <row r="301" spans="1:12" s="7" customFormat="1" ht="40.5" customHeight="1" thickBot="1" x14ac:dyDescent="0.3">
      <c r="A301" s="125"/>
      <c r="B301" s="126"/>
      <c r="C301" s="17" t="s">
        <v>23</v>
      </c>
      <c r="D301" s="17"/>
      <c r="E301" s="72"/>
      <c r="F301" s="23">
        <f t="shared" si="168"/>
        <v>0</v>
      </c>
      <c r="G301" s="73"/>
      <c r="H301" s="73"/>
      <c r="I301" s="73"/>
      <c r="J301" s="73"/>
      <c r="K301" s="73"/>
      <c r="L301" s="134"/>
    </row>
    <row r="302" spans="1:12" s="7" customFormat="1" ht="34.5" customHeight="1" thickBot="1" x14ac:dyDescent="0.3">
      <c r="A302" s="125"/>
      <c r="B302" s="126"/>
      <c r="C302" s="17" t="s">
        <v>13</v>
      </c>
      <c r="D302" s="17"/>
      <c r="E302" s="72"/>
      <c r="F302" s="23">
        <f t="shared" si="168"/>
        <v>0</v>
      </c>
      <c r="G302" s="73"/>
      <c r="H302" s="73"/>
      <c r="I302" s="73"/>
      <c r="J302" s="73"/>
      <c r="K302" s="73"/>
      <c r="L302" s="134"/>
    </row>
    <row r="303" spans="1:12" s="7" customFormat="1" ht="37.5" customHeight="1" thickBot="1" x14ac:dyDescent="0.3">
      <c r="A303" s="125"/>
      <c r="B303" s="126"/>
      <c r="C303" s="17" t="s">
        <v>24</v>
      </c>
      <c r="D303" s="17"/>
      <c r="E303" s="72">
        <v>101.2</v>
      </c>
      <c r="F303" s="23">
        <f t="shared" si="168"/>
        <v>101.2</v>
      </c>
      <c r="G303" s="73">
        <v>101.2</v>
      </c>
      <c r="H303" s="73">
        <v>0</v>
      </c>
      <c r="I303" s="73"/>
      <c r="J303" s="73"/>
      <c r="K303" s="73"/>
      <c r="L303" s="134"/>
    </row>
    <row r="304" spans="1:12" s="7" customFormat="1" ht="22.5" customHeight="1" thickBot="1" x14ac:dyDescent="0.3">
      <c r="A304" s="125" t="s">
        <v>41</v>
      </c>
      <c r="B304" s="17" t="s">
        <v>37</v>
      </c>
      <c r="C304" s="17" t="s">
        <v>21</v>
      </c>
      <c r="D304" s="17" t="s">
        <v>72</v>
      </c>
      <c r="E304" s="40">
        <f t="shared" ref="E304" si="174">SUM(E305:E309)</f>
        <v>388.9</v>
      </c>
      <c r="F304" s="23">
        <f t="shared" si="168"/>
        <v>1445.38</v>
      </c>
      <c r="G304" s="40">
        <f t="shared" ref="G304:K304" si="175">SUM(G305:G309)</f>
        <v>340.5</v>
      </c>
      <c r="H304" s="40">
        <f t="shared" si="175"/>
        <v>238.94</v>
      </c>
      <c r="I304" s="40">
        <f t="shared" si="175"/>
        <v>265.94</v>
      </c>
      <c r="J304" s="40">
        <f t="shared" si="175"/>
        <v>300</v>
      </c>
      <c r="K304" s="40">
        <f t="shared" si="175"/>
        <v>300</v>
      </c>
      <c r="L304" s="134" t="s">
        <v>62</v>
      </c>
    </row>
    <row r="305" spans="1:12" s="7" customFormat="1" ht="24.75" customHeight="1" thickBot="1" x14ac:dyDescent="0.3">
      <c r="A305" s="125"/>
      <c r="B305" s="136" t="s">
        <v>140</v>
      </c>
      <c r="C305" s="17" t="s">
        <v>11</v>
      </c>
      <c r="D305" s="17"/>
      <c r="E305" s="72"/>
      <c r="F305" s="23">
        <f t="shared" si="168"/>
        <v>0</v>
      </c>
      <c r="G305" s="73"/>
      <c r="H305" s="73"/>
      <c r="I305" s="73"/>
      <c r="J305" s="73"/>
      <c r="K305" s="73"/>
      <c r="L305" s="134"/>
    </row>
    <row r="306" spans="1:12" s="7" customFormat="1" ht="30.75" customHeight="1" thickBot="1" x14ac:dyDescent="0.3">
      <c r="A306" s="125"/>
      <c r="B306" s="136"/>
      <c r="C306" s="17" t="s">
        <v>12</v>
      </c>
      <c r="D306" s="17"/>
      <c r="E306" s="72"/>
      <c r="F306" s="23">
        <f t="shared" si="168"/>
        <v>0</v>
      </c>
      <c r="G306" s="73"/>
      <c r="H306" s="73"/>
      <c r="I306" s="73"/>
      <c r="J306" s="73"/>
      <c r="K306" s="73"/>
      <c r="L306" s="134"/>
    </row>
    <row r="307" spans="1:12" s="7" customFormat="1" ht="36" customHeight="1" thickBot="1" x14ac:dyDescent="0.3">
      <c r="A307" s="125"/>
      <c r="B307" s="136"/>
      <c r="C307" s="17" t="s">
        <v>23</v>
      </c>
      <c r="D307" s="17"/>
      <c r="E307" s="72">
        <v>48.4</v>
      </c>
      <c r="F307" s="23">
        <f t="shared" si="168"/>
        <v>0</v>
      </c>
      <c r="G307" s="73"/>
      <c r="H307" s="73"/>
      <c r="I307" s="73"/>
      <c r="J307" s="73"/>
      <c r="K307" s="73"/>
      <c r="L307" s="134"/>
    </row>
    <row r="308" spans="1:12" s="7" customFormat="1" ht="15.75" thickBot="1" x14ac:dyDescent="0.3">
      <c r="A308" s="125"/>
      <c r="B308" s="136"/>
      <c r="C308" s="17" t="s">
        <v>13</v>
      </c>
      <c r="D308" s="17"/>
      <c r="E308" s="72"/>
      <c r="F308" s="23">
        <f t="shared" si="168"/>
        <v>0</v>
      </c>
      <c r="G308" s="73"/>
      <c r="H308" s="73"/>
      <c r="I308" s="73"/>
      <c r="J308" s="73"/>
      <c r="K308" s="73"/>
      <c r="L308" s="134"/>
    </row>
    <row r="309" spans="1:12" s="7" customFormat="1" ht="39" customHeight="1" thickBot="1" x14ac:dyDescent="0.3">
      <c r="A309" s="125"/>
      <c r="B309" s="136"/>
      <c r="C309" s="17" t="s">
        <v>24</v>
      </c>
      <c r="D309" s="17"/>
      <c r="E309" s="72">
        <v>340.5</v>
      </c>
      <c r="F309" s="23">
        <f t="shared" si="168"/>
        <v>1445.38</v>
      </c>
      <c r="G309" s="73">
        <v>340.5</v>
      </c>
      <c r="H309" s="73">
        <v>238.94</v>
      </c>
      <c r="I309" s="73">
        <v>265.94</v>
      </c>
      <c r="J309" s="73">
        <v>300</v>
      </c>
      <c r="K309" s="73">
        <v>300</v>
      </c>
      <c r="L309" s="134"/>
    </row>
  </sheetData>
  <mergeCells count="155">
    <mergeCell ref="A298:A303"/>
    <mergeCell ref="L298:L303"/>
    <mergeCell ref="B299:B303"/>
    <mergeCell ref="A304:A309"/>
    <mergeCell ref="L304:L309"/>
    <mergeCell ref="B305:B309"/>
    <mergeCell ref="A286:A291"/>
    <mergeCell ref="L286:L291"/>
    <mergeCell ref="B287:B291"/>
    <mergeCell ref="A292:A297"/>
    <mergeCell ref="L292:L297"/>
    <mergeCell ref="B293:B297"/>
    <mergeCell ref="A274:A279"/>
    <mergeCell ref="B275:B279"/>
    <mergeCell ref="L276:L277"/>
    <mergeCell ref="A280:A285"/>
    <mergeCell ref="L280:L285"/>
    <mergeCell ref="B281:B285"/>
    <mergeCell ref="L258:L259"/>
    <mergeCell ref="A262:A267"/>
    <mergeCell ref="B263:B267"/>
    <mergeCell ref="L264:L265"/>
    <mergeCell ref="A268:A273"/>
    <mergeCell ref="B269:B273"/>
    <mergeCell ref="L270:L271"/>
    <mergeCell ref="A244:A249"/>
    <mergeCell ref="B245:B249"/>
    <mergeCell ref="A250:A255"/>
    <mergeCell ref="B251:B255"/>
    <mergeCell ref="A256:A261"/>
    <mergeCell ref="B257:B261"/>
    <mergeCell ref="A226:A231"/>
    <mergeCell ref="L226:L227"/>
    <mergeCell ref="B227:B231"/>
    <mergeCell ref="A238:A243"/>
    <mergeCell ref="L238:L240"/>
    <mergeCell ref="B239:B243"/>
    <mergeCell ref="L245:L246"/>
    <mergeCell ref="B233:B237"/>
    <mergeCell ref="A232:A237"/>
    <mergeCell ref="L233:L237"/>
    <mergeCell ref="A214:A219"/>
    <mergeCell ref="B215:B219"/>
    <mergeCell ref="A220:A225"/>
    <mergeCell ref="L220:L221"/>
    <mergeCell ref="B221:B225"/>
    <mergeCell ref="L222:L225"/>
    <mergeCell ref="A202:A207"/>
    <mergeCell ref="B203:B207"/>
    <mergeCell ref="A208:A213"/>
    <mergeCell ref="L208:L210"/>
    <mergeCell ref="B209:B213"/>
    <mergeCell ref="L214:L217"/>
    <mergeCell ref="A190:A195"/>
    <mergeCell ref="B191:B195"/>
    <mergeCell ref="A196:A201"/>
    <mergeCell ref="B197:B201"/>
    <mergeCell ref="A172:A177"/>
    <mergeCell ref="B173:B177"/>
    <mergeCell ref="A178:A183"/>
    <mergeCell ref="B179:B183"/>
    <mergeCell ref="A184:A189"/>
    <mergeCell ref="B185:B189"/>
    <mergeCell ref="A160:A165"/>
    <mergeCell ref="B161:B165"/>
    <mergeCell ref="A166:A171"/>
    <mergeCell ref="B167:B171"/>
    <mergeCell ref="A142:A147"/>
    <mergeCell ref="B143:B147"/>
    <mergeCell ref="A148:A153"/>
    <mergeCell ref="B149:B153"/>
    <mergeCell ref="A154:A159"/>
    <mergeCell ref="B155:B159"/>
    <mergeCell ref="A130:A135"/>
    <mergeCell ref="L130:L135"/>
    <mergeCell ref="B131:B135"/>
    <mergeCell ref="A136:A141"/>
    <mergeCell ref="B137:B141"/>
    <mergeCell ref="A118:A123"/>
    <mergeCell ref="L118:L123"/>
    <mergeCell ref="B119:B123"/>
    <mergeCell ref="A124:A129"/>
    <mergeCell ref="L124:L129"/>
    <mergeCell ref="B125:B129"/>
    <mergeCell ref="L136:L141"/>
    <mergeCell ref="A106:A111"/>
    <mergeCell ref="L106:L111"/>
    <mergeCell ref="B107:B111"/>
    <mergeCell ref="A112:A117"/>
    <mergeCell ref="L112:L117"/>
    <mergeCell ref="B113:B117"/>
    <mergeCell ref="A88:A93"/>
    <mergeCell ref="B89:B93"/>
    <mergeCell ref="A94:A99"/>
    <mergeCell ref="B95:B99"/>
    <mergeCell ref="A100:A105"/>
    <mergeCell ref="B101:B105"/>
    <mergeCell ref="L90:L93"/>
    <mergeCell ref="B10:B15"/>
    <mergeCell ref="A70:A75"/>
    <mergeCell ref="A64:A69"/>
    <mergeCell ref="L64:L66"/>
    <mergeCell ref="B65:B69"/>
    <mergeCell ref="B83:B87"/>
    <mergeCell ref="A82:A87"/>
    <mergeCell ref="A58:A63"/>
    <mergeCell ref="L58:L60"/>
    <mergeCell ref="B59:B63"/>
    <mergeCell ref="A76:A81"/>
    <mergeCell ref="B77:B81"/>
    <mergeCell ref="B24:B25"/>
    <mergeCell ref="B30:B31"/>
    <mergeCell ref="A24:A25"/>
    <mergeCell ref="A30:A31"/>
    <mergeCell ref="L11:L15"/>
    <mergeCell ref="L17:L21"/>
    <mergeCell ref="L23:L27"/>
    <mergeCell ref="L35:L39"/>
    <mergeCell ref="L53:L57"/>
    <mergeCell ref="L71:L75"/>
    <mergeCell ref="A1:L1"/>
    <mergeCell ref="A3:L3"/>
    <mergeCell ref="A4:L4"/>
    <mergeCell ref="A7:A8"/>
    <mergeCell ref="B7:B8"/>
    <mergeCell ref="C7:C8"/>
    <mergeCell ref="D7:D8"/>
    <mergeCell ref="E7:E8"/>
    <mergeCell ref="B71:B75"/>
    <mergeCell ref="B5:K5"/>
    <mergeCell ref="G7:K7"/>
    <mergeCell ref="L7:L8"/>
    <mergeCell ref="A52:A57"/>
    <mergeCell ref="B53:B57"/>
    <mergeCell ref="A34:A39"/>
    <mergeCell ref="B35:B39"/>
    <mergeCell ref="A46:A51"/>
    <mergeCell ref="B47:B51"/>
    <mergeCell ref="F7:F8"/>
    <mergeCell ref="A16:A21"/>
    <mergeCell ref="B17:B21"/>
    <mergeCell ref="A40:A45"/>
    <mergeCell ref="B41:B45"/>
    <mergeCell ref="A10:A15"/>
    <mergeCell ref="L143:L147"/>
    <mergeCell ref="L173:L177"/>
    <mergeCell ref="L96:L99"/>
    <mergeCell ref="L102:L105"/>
    <mergeCell ref="L77:L81"/>
    <mergeCell ref="L83:L87"/>
    <mergeCell ref="L41:L45"/>
    <mergeCell ref="L47:L51"/>
    <mergeCell ref="L29:L33"/>
    <mergeCell ref="L163:L164"/>
    <mergeCell ref="L169:L171"/>
  </mergeCells>
  <pageMargins left="0" right="0" top="0.35433070866141736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пасп.</vt:lpstr>
      <vt:lpstr>План реализ.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2023-02-15T09:50:25Z</dcterms:modified>
</cp:coreProperties>
</file>