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50D94C3-52ED-4994-9C1D-B119FE5A789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9" l="1"/>
  <c r="E29" i="9"/>
  <c r="C35" i="9" l="1"/>
  <c r="H35" i="9"/>
  <c r="C36" i="9"/>
  <c r="H36" i="9"/>
  <c r="C24" i="9"/>
  <c r="C25" i="9"/>
  <c r="E17" i="9"/>
  <c r="C17" i="9"/>
  <c r="H15" i="9"/>
  <c r="C15" i="9"/>
  <c r="G24" i="9" l="1"/>
  <c r="B24" i="9"/>
  <c r="L24" i="9" l="1"/>
  <c r="G30" i="9" l="1"/>
  <c r="B30" i="9"/>
  <c r="G29" i="9"/>
  <c r="B29" i="9"/>
  <c r="G23" i="9"/>
  <c r="B23" i="9"/>
  <c r="B28" i="9"/>
  <c r="G28" i="9"/>
  <c r="G27" i="9"/>
  <c r="B27" i="9"/>
  <c r="G26" i="9"/>
  <c r="B26" i="9"/>
  <c r="B17" i="9"/>
  <c r="C10" i="9"/>
  <c r="G12" i="9"/>
  <c r="B12" i="9"/>
  <c r="L30" i="9" l="1"/>
  <c r="L29" i="9"/>
  <c r="L12" i="9"/>
  <c r="L23" i="9"/>
  <c r="L28" i="9"/>
  <c r="L27" i="9"/>
  <c r="L26" i="9"/>
  <c r="B20" i="9" l="1"/>
  <c r="G20" i="9"/>
  <c r="B22" i="9"/>
  <c r="G22" i="9"/>
  <c r="B25" i="9"/>
  <c r="C14" i="9" s="1"/>
  <c r="G25" i="9"/>
  <c r="B31" i="9"/>
  <c r="G31" i="9"/>
  <c r="L31" i="9" l="1"/>
  <c r="L25" i="9"/>
  <c r="L20" i="9"/>
  <c r="L22" i="9"/>
  <c r="G19" i="9"/>
  <c r="B18" i="9"/>
  <c r="B19" i="9"/>
  <c r="G18" i="9"/>
  <c r="B8" i="9"/>
  <c r="G8" i="9"/>
  <c r="L18" i="9" l="1"/>
  <c r="L8" i="9"/>
  <c r="L19" i="9"/>
  <c r="G32" i="9"/>
  <c r="B32" i="9"/>
  <c r="L32" i="9" l="1"/>
  <c r="G21" i="9" l="1"/>
  <c r="B21" i="9"/>
  <c r="G17" i="9"/>
  <c r="G16" i="9"/>
  <c r="B16" i="9"/>
  <c r="L21" i="9" l="1"/>
  <c r="L17" i="9"/>
  <c r="L16" i="9"/>
  <c r="G13" i="9"/>
  <c r="B13" i="9"/>
  <c r="L13" i="9" l="1"/>
  <c r="G41" i="9" l="1"/>
  <c r="B41" i="9"/>
  <c r="G40" i="9"/>
  <c r="B40" i="9"/>
  <c r="G39" i="9"/>
  <c r="B39" i="9"/>
  <c r="G38" i="9"/>
  <c r="K37" i="9"/>
  <c r="J37" i="9"/>
  <c r="I37" i="9"/>
  <c r="H37" i="9"/>
  <c r="F37" i="9"/>
  <c r="E37" i="9"/>
  <c r="D37" i="9"/>
  <c r="C37" i="9"/>
  <c r="B38" i="9" s="1"/>
  <c r="G36" i="9"/>
  <c r="B36" i="9"/>
  <c r="G35" i="9"/>
  <c r="B35" i="9"/>
  <c r="G34" i="9"/>
  <c r="K33" i="9"/>
  <c r="J33" i="9"/>
  <c r="I33" i="9"/>
  <c r="H33" i="9"/>
  <c r="F33" i="9"/>
  <c r="E33" i="9"/>
  <c r="D33" i="9"/>
  <c r="C33" i="9"/>
  <c r="B34" i="9" s="1"/>
  <c r="G15" i="9"/>
  <c r="B15" i="9"/>
  <c r="K14" i="9"/>
  <c r="J14" i="9"/>
  <c r="I14" i="9"/>
  <c r="H14" i="9"/>
  <c r="F14" i="9"/>
  <c r="E14" i="9"/>
  <c r="D14" i="9"/>
  <c r="G11" i="9"/>
  <c r="B11" i="9"/>
  <c r="K10" i="9"/>
  <c r="J10" i="9"/>
  <c r="I10" i="9"/>
  <c r="H10" i="9"/>
  <c r="F10" i="9"/>
  <c r="E10" i="9"/>
  <c r="D10" i="9"/>
  <c r="G9" i="9"/>
  <c r="B9" i="9"/>
  <c r="G7" i="9"/>
  <c r="B7" i="9"/>
  <c r="K6" i="9"/>
  <c r="J6" i="9"/>
  <c r="I6" i="9"/>
  <c r="H6" i="9"/>
  <c r="F6" i="9"/>
  <c r="E6" i="9"/>
  <c r="D6" i="9"/>
  <c r="C6" i="9"/>
  <c r="L40" i="9" l="1"/>
  <c r="F5" i="9"/>
  <c r="K5" i="9"/>
  <c r="E5" i="9"/>
  <c r="D5" i="9"/>
  <c r="I5" i="9"/>
  <c r="H5" i="9"/>
  <c r="J5" i="9"/>
  <c r="C5" i="9"/>
  <c r="G37" i="9"/>
  <c r="L11" i="9"/>
  <c r="L7" i="9"/>
  <c r="L9" i="9"/>
  <c r="B6" i="9"/>
  <c r="B14" i="9"/>
  <c r="L39" i="9"/>
  <c r="B37" i="9"/>
  <c r="L41" i="9"/>
  <c r="L38" i="9"/>
  <c r="L36" i="9"/>
  <c r="B33" i="9"/>
  <c r="L34" i="9"/>
  <c r="L35" i="9"/>
  <c r="L15" i="9"/>
  <c r="B10" i="9"/>
  <c r="G10" i="9"/>
  <c r="G14" i="9"/>
  <c r="G33" i="9"/>
  <c r="G6" i="9"/>
  <c r="B5" i="9" l="1"/>
  <c r="G5" i="9"/>
  <c r="L37" i="9"/>
  <c r="L14" i="9"/>
  <c r="L33" i="9"/>
  <c r="L10" i="9"/>
  <c r="L6" i="9"/>
  <c r="L5" i="9" l="1"/>
</calcChain>
</file>

<file path=xl/sharedStrings.xml><?xml version="1.0" encoding="utf-8"?>
<sst xmlns="http://schemas.openxmlformats.org/spreadsheetml/2006/main" count="54" uniqueCount="48">
  <si>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</si>
  <si>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</si>
  <si>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</si>
  <si>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</si>
  <si>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</si>
  <si>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</si>
  <si>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</si>
  <si>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</si>
  <si>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</si>
  <si>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</si>
  <si>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</si>
  <si>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</si>
  <si>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</si>
  <si>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</si>
  <si>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</si>
  <si>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</si>
  <si>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</si>
  <si>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</si>
  <si>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</si>
  <si>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</si>
  <si>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Проведение мероприятий в области спорта и физической культуры  (пропаганда физической культуры и спорта; совершенствование системы физического воспитания жителей Веревского поселения; расширение форм занятий физической культурой и спортом; увеличение   количества спортивно-массовых и спортивных мероприятий; создание  условий для укрепления соответствующей материально-технической базы; развитие инфраструктуры для занятий массовым спортом и физической культурой по месту жительства; своевременный ремонт спортивных площадок0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</si>
  <si>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</si>
  <si>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</si>
  <si>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</si>
  <si>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</si>
  <si>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</si>
  <si>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</si>
  <si>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</si>
  <si>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</si>
  <si>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</si>
  <si>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</si>
  <si>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</si>
  <si>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</si>
  <si>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</si>
  <si>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 xml:space="preserve">Проведение мероприятий по озеленению территории поселения 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</si>
  <si>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</si>
  <si>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</si>
  <si>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</si>
  <si>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</si>
  <si>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</si>
  <si>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</si>
  <si>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Комплексные меры по профилактике безнадзорности и правонарушений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</si>
  <si>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</si>
  <si>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</si>
  <si>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</si>
  <si>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ФАКТ за 1 кв.2020 года (тыс. руб)</t>
  </si>
  <si>
    <t>ПЛАН  на  2020 год  (тыс. руб.)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</si>
  <si>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01.07.2020</t>
    </r>
    <r>
      <rPr>
        <b/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</si>
</sst>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19" workbookViewId="0">
      <selection activeCell="E25" sqref="E25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2" customWidth="1"/>
    <col min="3" max="3" width="10.7109375" style="1" customWidth="1"/>
    <col min="4" max="4" width="8.42578125" style="1" customWidth="1"/>
    <col min="5" max="5" width="8.85546875" style="1" customWidth="1"/>
    <col min="6" max="6" width="6.710937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20.25" customHeight="1" x14ac:dyDescent="0.25">
      <c r="A2" s="29" t="s">
        <v>2</v>
      </c>
      <c r="B2" s="30" t="s">
        <v>46</v>
      </c>
      <c r="C2" s="30"/>
      <c r="D2" s="30"/>
      <c r="E2" s="30"/>
      <c r="F2" s="30"/>
      <c r="G2" s="31" t="s">
        <v>45</v>
      </c>
      <c r="H2" s="32"/>
      <c r="I2" s="32"/>
      <c r="J2" s="32"/>
      <c r="K2" s="32"/>
      <c r="L2" s="33" t="s">
        <v>3</v>
      </c>
    </row>
    <row r="3" spans="1:14" ht="16.5" customHeight="1" x14ac:dyDescent="0.25">
      <c r="A3" s="29"/>
      <c r="B3" s="34" t="s">
        <v>4</v>
      </c>
      <c r="C3" s="35" t="s">
        <v>5</v>
      </c>
      <c r="D3" s="36"/>
      <c r="E3" s="36"/>
      <c r="F3" s="37"/>
      <c r="G3" s="34" t="s">
        <v>4</v>
      </c>
      <c r="H3" s="38" t="s">
        <v>5</v>
      </c>
      <c r="I3" s="39"/>
      <c r="J3" s="39"/>
      <c r="K3" s="40"/>
      <c r="L3" s="33"/>
    </row>
    <row r="4" spans="1:14" ht="53.65" customHeight="1" x14ac:dyDescent="0.25">
      <c r="A4" s="29"/>
      <c r="B4" s="34"/>
      <c r="C4" s="2" t="s">
        <v>10</v>
      </c>
      <c r="D4" s="2" t="s">
        <v>6</v>
      </c>
      <c r="E4" s="2" t="s">
        <v>7</v>
      </c>
      <c r="F4" s="2" t="s">
        <v>8</v>
      </c>
      <c r="G4" s="34"/>
      <c r="H4" s="2" t="s">
        <v>10</v>
      </c>
      <c r="I4" s="2" t="s">
        <v>6</v>
      </c>
      <c r="J4" s="2" t="s">
        <v>7</v>
      </c>
      <c r="K4" s="2" t="s">
        <v>8</v>
      </c>
      <c r="L4" s="33"/>
    </row>
    <row r="5" spans="1:14" ht="49.7" customHeight="1" x14ac:dyDescent="0.25">
      <c r="A5" s="3" t="s">
        <v>9</v>
      </c>
      <c r="B5" s="21">
        <f t="shared" ref="B5:K5" si="0">B6+B10+B14+B33+B37</f>
        <v>137791.78483999998</v>
      </c>
      <c r="C5" s="21">
        <f t="shared" si="0"/>
        <v>54873.377939999998</v>
      </c>
      <c r="D5" s="21">
        <f t="shared" si="0"/>
        <v>730.26940000000002</v>
      </c>
      <c r="E5" s="21">
        <f t="shared" si="0"/>
        <v>82188.137500000012</v>
      </c>
      <c r="F5" s="21">
        <f t="shared" si="0"/>
        <v>0</v>
      </c>
      <c r="G5" s="21">
        <f t="shared" si="0"/>
        <v>9554.8825400000005</v>
      </c>
      <c r="H5" s="21">
        <f t="shared" si="0"/>
        <v>9554.8825400000005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4">
        <f t="shared" ref="L5:L41" si="1">G5/B5*100</f>
        <v>6.9342904231154758</v>
      </c>
      <c r="M5" s="5"/>
      <c r="N5" s="5"/>
    </row>
    <row r="6" spans="1:14" ht="64.5" customHeight="1" x14ac:dyDescent="0.25">
      <c r="A6" s="16" t="s">
        <v>21</v>
      </c>
      <c r="B6" s="22">
        <f t="shared" ref="B6:K6" si="2">SUM(B7:B9)</f>
        <v>6858.76</v>
      </c>
      <c r="C6" s="22">
        <f t="shared" si="2"/>
        <v>6858.76</v>
      </c>
      <c r="D6" s="22">
        <f t="shared" si="2"/>
        <v>0</v>
      </c>
      <c r="E6" s="22">
        <f t="shared" si="2"/>
        <v>0</v>
      </c>
      <c r="F6" s="22">
        <f t="shared" si="2"/>
        <v>0</v>
      </c>
      <c r="G6" s="22">
        <f t="shared" si="2"/>
        <v>452.20515999999998</v>
      </c>
      <c r="H6" s="22">
        <f t="shared" si="2"/>
        <v>452.20515999999998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6">
        <f t="shared" si="1"/>
        <v>6.5931037097084602</v>
      </c>
      <c r="M6" s="5"/>
      <c r="N6" s="5"/>
    </row>
    <row r="7" spans="1:14" ht="39.75" customHeight="1" x14ac:dyDescent="0.25">
      <c r="A7" s="17" t="s">
        <v>26</v>
      </c>
      <c r="B7" s="41">
        <f>SUM(C7:D7:E7:F7)</f>
        <v>5040</v>
      </c>
      <c r="C7" s="42">
        <v>5040</v>
      </c>
      <c r="D7" s="42"/>
      <c r="E7" s="42"/>
      <c r="F7" s="42"/>
      <c r="G7" s="41">
        <f>SUM(H7:I7:J7:K7)</f>
        <v>0</v>
      </c>
      <c r="H7" s="42"/>
      <c r="I7" s="42"/>
      <c r="J7" s="42"/>
      <c r="K7" s="42"/>
      <c r="L7" s="43">
        <f t="shared" si="1"/>
        <v>0</v>
      </c>
      <c r="M7" s="8"/>
      <c r="N7" s="8"/>
    </row>
    <row r="8" spans="1:14" ht="36" customHeight="1" x14ac:dyDescent="0.25">
      <c r="A8" s="17" t="s">
        <v>12</v>
      </c>
      <c r="B8" s="41">
        <f>SUM(C8:D8:E8:F8)</f>
        <v>818.76</v>
      </c>
      <c r="C8" s="42">
        <v>818.76</v>
      </c>
      <c r="D8" s="42"/>
      <c r="E8" s="42"/>
      <c r="F8" s="42"/>
      <c r="G8" s="41">
        <f>SUM(H8:I8:J8:K8)</f>
        <v>217.00515999999999</v>
      </c>
      <c r="H8" s="42">
        <v>217.00515999999999</v>
      </c>
      <c r="I8" s="42"/>
      <c r="J8" s="42"/>
      <c r="K8" s="42"/>
      <c r="L8" s="43">
        <f t="shared" ref="L8" si="3">G8/B8*100</f>
        <v>26.504123308417604</v>
      </c>
      <c r="M8" s="8"/>
      <c r="N8" s="8"/>
    </row>
    <row r="9" spans="1:14" ht="48" customHeight="1" x14ac:dyDescent="0.25">
      <c r="A9" s="17" t="s">
        <v>25</v>
      </c>
      <c r="B9" s="41">
        <f>SUM(C9:D9:E9:F9)</f>
        <v>1000</v>
      </c>
      <c r="C9" s="42">
        <v>1000</v>
      </c>
      <c r="D9" s="42"/>
      <c r="E9" s="42"/>
      <c r="F9" s="42"/>
      <c r="G9" s="41">
        <f>SUM(H9:I9:J9:K9)</f>
        <v>235.2</v>
      </c>
      <c r="H9" s="42">
        <v>235.2</v>
      </c>
      <c r="I9" s="42"/>
      <c r="J9" s="42"/>
      <c r="K9" s="42"/>
      <c r="L9" s="43">
        <f t="shared" si="1"/>
        <v>23.52</v>
      </c>
      <c r="M9" s="8"/>
      <c r="N9" s="8"/>
    </row>
    <row r="10" spans="1:14" ht="51.75" customHeight="1" outlineLevel="1" x14ac:dyDescent="0.25">
      <c r="A10" s="16" t="s">
        <v>22</v>
      </c>
      <c r="B10" s="22">
        <f t="shared" ref="B10:K10" si="4">SUM(B11:B13)</f>
        <v>1100</v>
      </c>
      <c r="C10" s="22">
        <f t="shared" si="4"/>
        <v>1100</v>
      </c>
      <c r="D10" s="22">
        <f t="shared" si="4"/>
        <v>0</v>
      </c>
      <c r="E10" s="22">
        <f t="shared" si="4"/>
        <v>0</v>
      </c>
      <c r="F10" s="22">
        <f t="shared" si="4"/>
        <v>0</v>
      </c>
      <c r="G10" s="22">
        <f t="shared" si="4"/>
        <v>130.25</v>
      </c>
      <c r="H10" s="22">
        <f t="shared" si="4"/>
        <v>130.25</v>
      </c>
      <c r="I10" s="22">
        <f t="shared" si="4"/>
        <v>0</v>
      </c>
      <c r="J10" s="22">
        <f t="shared" si="4"/>
        <v>0</v>
      </c>
      <c r="K10" s="22">
        <f t="shared" si="4"/>
        <v>0</v>
      </c>
      <c r="L10" s="6">
        <f t="shared" si="1"/>
        <v>11.84090909090909</v>
      </c>
      <c r="M10" s="9"/>
      <c r="N10" s="5"/>
    </row>
    <row r="11" spans="1:14" ht="47.25" customHeight="1" outlineLevel="1" x14ac:dyDescent="0.25">
      <c r="A11" s="17" t="s">
        <v>13</v>
      </c>
      <c r="B11" s="41">
        <f>SUM(C11:D11:E11:F11)</f>
        <v>350</v>
      </c>
      <c r="C11" s="42">
        <v>350</v>
      </c>
      <c r="D11" s="42"/>
      <c r="E11" s="42"/>
      <c r="F11" s="42"/>
      <c r="G11" s="41">
        <f>SUM(H11:I11:J11:K11)</f>
        <v>99</v>
      </c>
      <c r="H11" s="42">
        <v>99</v>
      </c>
      <c r="I11" s="42"/>
      <c r="J11" s="42"/>
      <c r="K11" s="42"/>
      <c r="L11" s="43">
        <f>G11/B11*100</f>
        <v>28.285714285714285</v>
      </c>
      <c r="M11" s="9"/>
      <c r="N11" s="5"/>
    </row>
    <row r="12" spans="1:14" s="12" customFormat="1" ht="35.450000000000003" customHeight="1" x14ac:dyDescent="0.25">
      <c r="A12" s="17" t="s">
        <v>27</v>
      </c>
      <c r="B12" s="41">
        <f>SUM(C12:D12:E12:F12)</f>
        <v>500</v>
      </c>
      <c r="C12" s="42">
        <v>500</v>
      </c>
      <c r="D12" s="42"/>
      <c r="E12" s="42"/>
      <c r="F12" s="42"/>
      <c r="G12" s="41">
        <f>SUM(H12:I12:J12:K12)</f>
        <v>0</v>
      </c>
      <c r="H12" s="42">
        <v>0</v>
      </c>
      <c r="I12" s="42"/>
      <c r="J12" s="42"/>
      <c r="K12" s="42"/>
      <c r="L12" s="43">
        <f>G12/B12*100</f>
        <v>0</v>
      </c>
      <c r="M12" s="10"/>
      <c r="N12" s="11"/>
    </row>
    <row r="13" spans="1:14" s="12" customFormat="1" ht="37.5" customHeight="1" x14ac:dyDescent="0.25">
      <c r="A13" s="17" t="s">
        <v>14</v>
      </c>
      <c r="B13" s="41">
        <f>SUM(C13:D13:E13:F13)</f>
        <v>250</v>
      </c>
      <c r="C13" s="42">
        <v>250</v>
      </c>
      <c r="D13" s="42"/>
      <c r="E13" s="42"/>
      <c r="F13" s="42"/>
      <c r="G13" s="41">
        <f>SUM(H13:I13:J13:K13)</f>
        <v>31.25</v>
      </c>
      <c r="H13" s="42">
        <v>31.25</v>
      </c>
      <c r="I13" s="42"/>
      <c r="J13" s="42"/>
      <c r="K13" s="42"/>
      <c r="L13" s="43">
        <f>G13/B13*100</f>
        <v>12.5</v>
      </c>
      <c r="M13" s="10"/>
      <c r="N13" s="11"/>
    </row>
    <row r="14" spans="1:14" ht="72" customHeight="1" x14ac:dyDescent="0.25">
      <c r="A14" s="16" t="s">
        <v>23</v>
      </c>
      <c r="B14" s="22">
        <f t="shared" ref="B14:K14" si="5">SUM(B15:B32)</f>
        <v>113997.72944</v>
      </c>
      <c r="C14" s="22">
        <f t="shared" si="5"/>
        <v>33770.091439999997</v>
      </c>
      <c r="D14" s="22">
        <f t="shared" si="5"/>
        <v>0</v>
      </c>
      <c r="E14" s="22">
        <f t="shared" si="5"/>
        <v>80227.638000000006</v>
      </c>
      <c r="F14" s="22">
        <f t="shared" si="5"/>
        <v>0</v>
      </c>
      <c r="G14" s="22">
        <f t="shared" si="5"/>
        <v>6547.50738</v>
      </c>
      <c r="H14" s="22">
        <f t="shared" si="5"/>
        <v>6547.50738</v>
      </c>
      <c r="I14" s="22">
        <f t="shared" si="5"/>
        <v>0</v>
      </c>
      <c r="J14" s="22">
        <f t="shared" si="5"/>
        <v>0</v>
      </c>
      <c r="K14" s="22">
        <f t="shared" si="5"/>
        <v>0</v>
      </c>
      <c r="L14" s="6">
        <f t="shared" si="1"/>
        <v>5.7435419215486441</v>
      </c>
      <c r="M14" s="5"/>
      <c r="N14" s="5"/>
    </row>
    <row r="15" spans="1:14" ht="52.5" customHeight="1" outlineLevel="1" x14ac:dyDescent="0.25">
      <c r="A15" s="17" t="s">
        <v>30</v>
      </c>
      <c r="B15" s="23">
        <f>SUM(C15:D15:E15:F15)</f>
        <v>1000</v>
      </c>
      <c r="C15" s="24">
        <f>1000</f>
        <v>1000</v>
      </c>
      <c r="D15" s="24"/>
      <c r="E15" s="24"/>
      <c r="F15" s="24"/>
      <c r="G15" s="23">
        <f>SUM(H15:I15:J15:K15)</f>
        <v>299.49900000000002</v>
      </c>
      <c r="H15" s="24">
        <f>299.499</f>
        <v>299.49900000000002</v>
      </c>
      <c r="I15" s="24"/>
      <c r="J15" s="24"/>
      <c r="K15" s="24"/>
      <c r="L15" s="26">
        <f t="shared" si="1"/>
        <v>29.949900000000003</v>
      </c>
      <c r="M15" s="5"/>
      <c r="N15" s="5"/>
    </row>
    <row r="16" spans="1:14" ht="42.75" customHeight="1" outlineLevel="1" x14ac:dyDescent="0.25">
      <c r="A16" s="17" t="s">
        <v>31</v>
      </c>
      <c r="B16" s="23">
        <f>SUM(C16:D16:E16:F16)</f>
        <v>0</v>
      </c>
      <c r="C16" s="24"/>
      <c r="D16" s="24"/>
      <c r="E16" s="24"/>
      <c r="F16" s="24"/>
      <c r="G16" s="23">
        <f>SUM(H16:I16:J16:K16)</f>
        <v>0</v>
      </c>
      <c r="H16" s="24"/>
      <c r="I16" s="24"/>
      <c r="J16" s="24"/>
      <c r="K16" s="24"/>
      <c r="L16" s="7" t="e">
        <f t="shared" ref="L16:L31" si="6">G16/B16*100</f>
        <v>#DIV/0!</v>
      </c>
      <c r="M16" s="5"/>
      <c r="N16" s="5"/>
    </row>
    <row r="17" spans="1:14" ht="45" customHeight="1" outlineLevel="1" x14ac:dyDescent="0.25">
      <c r="A17" s="17" t="s">
        <v>32</v>
      </c>
      <c r="B17" s="23">
        <f>SUM(C17:D17:E17:F17)</f>
        <v>17357.297999999999</v>
      </c>
      <c r="C17" s="24">
        <f>1160+1200</f>
        <v>2360</v>
      </c>
      <c r="D17" s="24"/>
      <c r="E17" s="24">
        <f>5229.578+9767.72</f>
        <v>14997.297999999999</v>
      </c>
      <c r="F17" s="24"/>
      <c r="G17" s="23">
        <f>SUM(H17:I17:J17:K17)</f>
        <v>0</v>
      </c>
      <c r="H17" s="24">
        <v>0</v>
      </c>
      <c r="I17" s="24"/>
      <c r="J17" s="24">
        <v>0</v>
      </c>
      <c r="K17" s="24"/>
      <c r="L17" s="7">
        <f t="shared" si="6"/>
        <v>0</v>
      </c>
      <c r="M17" s="5"/>
      <c r="N17" s="5"/>
    </row>
    <row r="18" spans="1:14" ht="57" customHeight="1" outlineLevel="1" x14ac:dyDescent="0.25">
      <c r="A18" s="17" t="s">
        <v>16</v>
      </c>
      <c r="B18" s="41">
        <f>SUM(C18:D18:E18:F18)</f>
        <v>252.59343999999999</v>
      </c>
      <c r="C18" s="42">
        <v>252.59343999999999</v>
      </c>
      <c r="D18" s="42"/>
      <c r="E18" s="42"/>
      <c r="F18" s="42"/>
      <c r="G18" s="41">
        <f>SUM(H18:I18:J18:K18)</f>
        <v>34.733460000000001</v>
      </c>
      <c r="H18" s="42">
        <v>34.733460000000001</v>
      </c>
      <c r="I18" s="42"/>
      <c r="J18" s="42"/>
      <c r="K18" s="42"/>
      <c r="L18" s="43">
        <f t="shared" si="6"/>
        <v>13.750737152952192</v>
      </c>
      <c r="M18" s="5"/>
      <c r="N18" s="5"/>
    </row>
    <row r="19" spans="1:14" ht="27.75" customHeight="1" outlineLevel="1" x14ac:dyDescent="0.25">
      <c r="A19" s="17" t="s">
        <v>28</v>
      </c>
      <c r="B19" s="41">
        <f>SUM(C19:D19:E19:F19)</f>
        <v>280</v>
      </c>
      <c r="C19" s="42">
        <v>280</v>
      </c>
      <c r="D19" s="42"/>
      <c r="E19" s="42"/>
      <c r="F19" s="42"/>
      <c r="G19" s="41">
        <f>SUM(H19:I19:J19:K19)</f>
        <v>5.9948300000000003</v>
      </c>
      <c r="H19" s="42">
        <v>5.9948300000000003</v>
      </c>
      <c r="I19" s="42"/>
      <c r="J19" s="42"/>
      <c r="K19" s="42"/>
      <c r="L19" s="43">
        <f t="shared" si="6"/>
        <v>2.1410107142857142</v>
      </c>
      <c r="M19" s="5"/>
      <c r="N19" s="5"/>
    </row>
    <row r="20" spans="1:14" ht="38.25" customHeight="1" outlineLevel="1" x14ac:dyDescent="0.25">
      <c r="A20" s="17" t="s">
        <v>33</v>
      </c>
      <c r="B20" s="23">
        <f>SUM(C20:D20:E20:F20)</f>
        <v>0</v>
      </c>
      <c r="C20" s="24"/>
      <c r="D20" s="24"/>
      <c r="E20" s="24"/>
      <c r="F20" s="24"/>
      <c r="G20" s="23">
        <f>SUM(H20:I20:J20:K20)</f>
        <v>0</v>
      </c>
      <c r="H20" s="24"/>
      <c r="I20" s="24"/>
      <c r="J20" s="24"/>
      <c r="K20" s="24"/>
      <c r="L20" s="7" t="e">
        <f t="shared" ref="L20" si="7">G20/B20*100</f>
        <v>#DIV/0!</v>
      </c>
      <c r="M20" s="5"/>
      <c r="N20" s="5"/>
    </row>
    <row r="21" spans="1:14" ht="52.5" customHeight="1" outlineLevel="1" x14ac:dyDescent="0.25">
      <c r="A21" s="17" t="s">
        <v>15</v>
      </c>
      <c r="B21" s="23">
        <f>SUM(C21:D21:E21:F21)</f>
        <v>980</v>
      </c>
      <c r="C21" s="24">
        <v>980</v>
      </c>
      <c r="D21" s="24"/>
      <c r="E21" s="24"/>
      <c r="F21" s="24"/>
      <c r="G21" s="23">
        <f>SUM(H21:I21:J21:K21)</f>
        <v>223.34299999999999</v>
      </c>
      <c r="H21" s="24">
        <v>223.34299999999999</v>
      </c>
      <c r="I21" s="24"/>
      <c r="J21" s="24"/>
      <c r="K21" s="24"/>
      <c r="L21" s="7">
        <f t="shared" si="6"/>
        <v>22.790102040816326</v>
      </c>
      <c r="M21" s="5"/>
      <c r="N21" s="5"/>
    </row>
    <row r="22" spans="1:14" ht="33.75" customHeight="1" outlineLevel="1" x14ac:dyDescent="0.25">
      <c r="A22" s="17" t="s">
        <v>29</v>
      </c>
      <c r="B22" s="27">
        <f>SUM(C22:D22:E22:F22)</f>
        <v>200</v>
      </c>
      <c r="C22" s="24">
        <v>200</v>
      </c>
      <c r="D22" s="24"/>
      <c r="E22" s="24"/>
      <c r="F22" s="24"/>
      <c r="G22" s="23">
        <f>SUM(H22:I22:J22:K22)</f>
        <v>0</v>
      </c>
      <c r="H22" s="24">
        <v>0</v>
      </c>
      <c r="I22" s="24"/>
      <c r="J22" s="24"/>
      <c r="K22" s="24"/>
      <c r="L22" s="7">
        <f t="shared" si="6"/>
        <v>0</v>
      </c>
      <c r="M22" s="5"/>
      <c r="N22" s="5"/>
    </row>
    <row r="23" spans="1:14" ht="30.75" customHeight="1" outlineLevel="1" x14ac:dyDescent="0.25">
      <c r="A23" s="17" t="s">
        <v>37</v>
      </c>
      <c r="B23" s="41">
        <f>SUM(C23:D23:E23:F23)</f>
        <v>8580</v>
      </c>
      <c r="C23" s="42">
        <v>8580</v>
      </c>
      <c r="D23" s="42"/>
      <c r="E23" s="42"/>
      <c r="F23" s="42"/>
      <c r="G23" s="41">
        <f>SUM(H23:I23:J23:K23)</f>
        <v>3486.3527800000002</v>
      </c>
      <c r="H23" s="42">
        <v>3486.3527800000002</v>
      </c>
      <c r="I23" s="42"/>
      <c r="J23" s="42"/>
      <c r="K23" s="42"/>
      <c r="L23" s="43">
        <f t="shared" ref="L23:L24" si="8">G23/B23*100</f>
        <v>40.633482284382289</v>
      </c>
      <c r="M23" s="5"/>
      <c r="N23" s="5"/>
    </row>
    <row r="24" spans="1:14" ht="38.25" customHeight="1" outlineLevel="1" x14ac:dyDescent="0.25">
      <c r="A24" s="17" t="s">
        <v>42</v>
      </c>
      <c r="B24" s="23">
        <f>SUM(C24:D24:E24:F24)</f>
        <v>17974.3</v>
      </c>
      <c r="C24" s="24">
        <f>1236.7+838.6</f>
        <v>2075.3000000000002</v>
      </c>
      <c r="D24" s="24"/>
      <c r="E24" s="24">
        <v>15899</v>
      </c>
      <c r="F24" s="24"/>
      <c r="G24" s="23">
        <f>SUM(H24:I24:J24:K24)</f>
        <v>0</v>
      </c>
      <c r="H24" s="24">
        <v>0</v>
      </c>
      <c r="I24" s="24"/>
      <c r="J24" s="24"/>
      <c r="K24" s="24"/>
      <c r="L24" s="19">
        <f t="shared" si="8"/>
        <v>0</v>
      </c>
      <c r="M24" s="5"/>
      <c r="N24" s="5"/>
    </row>
    <row r="25" spans="1:14" ht="30.75" customHeight="1" outlineLevel="1" x14ac:dyDescent="0.25">
      <c r="A25" s="17" t="s">
        <v>43</v>
      </c>
      <c r="B25" s="23">
        <f>SUM(C25:D25:E25:F25)</f>
        <v>49892.26</v>
      </c>
      <c r="C25" s="24">
        <f>150+2488.3</f>
        <v>2638.3</v>
      </c>
      <c r="D25" s="24"/>
      <c r="E25" s="24">
        <v>47253.96</v>
      </c>
      <c r="F25" s="24"/>
      <c r="G25" s="23">
        <f>SUM(H25:I25:J25:K25)</f>
        <v>0</v>
      </c>
      <c r="H25" s="24">
        <v>0</v>
      </c>
      <c r="I25" s="24"/>
      <c r="J25" s="24"/>
      <c r="K25" s="24"/>
      <c r="L25" s="7">
        <f t="shared" si="6"/>
        <v>0</v>
      </c>
      <c r="M25" s="5"/>
      <c r="N25" s="5"/>
    </row>
    <row r="26" spans="1:14" ht="34.5" customHeight="1" outlineLevel="1" x14ac:dyDescent="0.25">
      <c r="A26" s="17" t="s">
        <v>17</v>
      </c>
      <c r="B26" s="41">
        <f>SUM(C26:D26:E26:F26)</f>
        <v>2700</v>
      </c>
      <c r="C26" s="42">
        <v>2700</v>
      </c>
      <c r="D26" s="42"/>
      <c r="E26" s="42"/>
      <c r="F26" s="42"/>
      <c r="G26" s="41">
        <f>SUM(H26:I26:J26:K26)</f>
        <v>1951.33311</v>
      </c>
      <c r="H26" s="42">
        <v>1951.33311</v>
      </c>
      <c r="I26" s="42"/>
      <c r="J26" s="42"/>
      <c r="K26" s="42"/>
      <c r="L26" s="43">
        <f t="shared" ref="L26:L30" si="9">G26/B26*100</f>
        <v>72.271596666666667</v>
      </c>
      <c r="M26" s="5"/>
      <c r="N26" s="5"/>
    </row>
    <row r="27" spans="1:14" ht="41.25" customHeight="1" outlineLevel="1" x14ac:dyDescent="0.25">
      <c r="A27" s="17" t="s">
        <v>34</v>
      </c>
      <c r="B27" s="23">
        <f>SUM(C27:D27:E27:F27)</f>
        <v>0</v>
      </c>
      <c r="C27" s="24"/>
      <c r="D27" s="24"/>
      <c r="E27" s="24"/>
      <c r="F27" s="24"/>
      <c r="G27" s="23">
        <f>SUM(H27:I27:J27:K27)</f>
        <v>0</v>
      </c>
      <c r="H27" s="24"/>
      <c r="I27" s="24"/>
      <c r="J27" s="24"/>
      <c r="K27" s="24"/>
      <c r="L27" s="7" t="e">
        <f t="shared" si="9"/>
        <v>#DIV/0!</v>
      </c>
      <c r="M27" s="5"/>
      <c r="N27" s="5"/>
    </row>
    <row r="28" spans="1:14" ht="39.75" customHeight="1" outlineLevel="1" x14ac:dyDescent="0.25">
      <c r="A28" s="17" t="s">
        <v>18</v>
      </c>
      <c r="B28" s="23">
        <f>SUM(C28:D28:E28:F28)</f>
        <v>100</v>
      </c>
      <c r="C28" s="24">
        <v>100</v>
      </c>
      <c r="D28" s="24"/>
      <c r="E28" s="24"/>
      <c r="F28" s="24"/>
      <c r="G28" s="23">
        <f>SUM(H28:I28:J28:K28)</f>
        <v>0</v>
      </c>
      <c r="H28" s="24">
        <v>0</v>
      </c>
      <c r="I28" s="24"/>
      <c r="J28" s="24"/>
      <c r="K28" s="24"/>
      <c r="L28" s="7">
        <f t="shared" si="9"/>
        <v>0</v>
      </c>
      <c r="M28" s="5"/>
      <c r="N28" s="5"/>
    </row>
    <row r="29" spans="1:14" ht="34.5" customHeight="1" outlineLevel="1" x14ac:dyDescent="0.25">
      <c r="A29" s="17" t="s">
        <v>35</v>
      </c>
      <c r="B29" s="27">
        <f>SUM(C29:D29:E29:F29)</f>
        <v>14581.277999999998</v>
      </c>
      <c r="C29" s="42">
        <f>6117.5+4422.259+1964.139</f>
        <v>12503.897999999999</v>
      </c>
      <c r="D29" s="24"/>
      <c r="E29" s="42">
        <f>1068.38+1009</f>
        <v>2077.38</v>
      </c>
      <c r="F29" s="24"/>
      <c r="G29" s="23">
        <f>SUM(H29:I29:J29:K29)</f>
        <v>527.9402</v>
      </c>
      <c r="H29" s="42">
        <v>527.9402</v>
      </c>
      <c r="I29" s="24"/>
      <c r="J29" s="42">
        <v>0</v>
      </c>
      <c r="K29" s="24"/>
      <c r="L29" s="7">
        <f t="shared" si="9"/>
        <v>3.6206716585473515</v>
      </c>
      <c r="M29" s="5"/>
      <c r="N29" s="5"/>
    </row>
    <row r="30" spans="1:14" ht="36.75" customHeight="1" outlineLevel="1" x14ac:dyDescent="0.25">
      <c r="A30" s="17" t="s">
        <v>36</v>
      </c>
      <c r="B30" s="23">
        <f>SUM(C30:D30:E30:F30)</f>
        <v>0</v>
      </c>
      <c r="C30" s="24"/>
      <c r="D30" s="24"/>
      <c r="E30" s="24"/>
      <c r="F30" s="24"/>
      <c r="G30" s="23">
        <f>SUM(H30:I30:J30:K30)</f>
        <v>0</v>
      </c>
      <c r="H30" s="24"/>
      <c r="I30" s="24"/>
      <c r="J30" s="24"/>
      <c r="K30" s="24"/>
      <c r="L30" s="7" t="e">
        <f t="shared" si="9"/>
        <v>#DIV/0!</v>
      </c>
      <c r="M30" s="5"/>
      <c r="N30" s="5"/>
    </row>
    <row r="31" spans="1:14" ht="49.5" customHeight="1" outlineLevel="1" x14ac:dyDescent="0.25">
      <c r="A31" s="17" t="s">
        <v>44</v>
      </c>
      <c r="B31" s="41">
        <f>SUM(C31:D31:E31:F31)</f>
        <v>100</v>
      </c>
      <c r="C31" s="42">
        <v>100</v>
      </c>
      <c r="D31" s="42"/>
      <c r="E31" s="42"/>
      <c r="F31" s="42"/>
      <c r="G31" s="41">
        <f>SUM(H31:I31:J31:K31)</f>
        <v>18.311</v>
      </c>
      <c r="H31" s="42">
        <v>18.311</v>
      </c>
      <c r="I31" s="42"/>
      <c r="J31" s="42"/>
      <c r="K31" s="24"/>
      <c r="L31" s="7">
        <f t="shared" si="6"/>
        <v>18.311</v>
      </c>
      <c r="M31" s="5"/>
      <c r="N31" s="5"/>
    </row>
    <row r="32" spans="1:14" ht="42" customHeight="1" outlineLevel="1" x14ac:dyDescent="0.25">
      <c r="A32" s="17" t="s">
        <v>38</v>
      </c>
      <c r="B32" s="23">
        <f>SUM(C32:D32:E32:F32)</f>
        <v>0</v>
      </c>
      <c r="C32" s="24">
        <v>0</v>
      </c>
      <c r="D32" s="24"/>
      <c r="E32" s="24"/>
      <c r="F32" s="24"/>
      <c r="G32" s="23">
        <f>SUM(H32:I32:J32:K32)</f>
        <v>0</v>
      </c>
      <c r="H32" s="24">
        <v>0</v>
      </c>
      <c r="I32" s="24"/>
      <c r="J32" s="24"/>
      <c r="K32" s="24"/>
      <c r="L32" s="7" t="e">
        <f t="shared" ref="L32" si="10">G32/B32*100</f>
        <v>#DIV/0!</v>
      </c>
      <c r="M32" s="5"/>
      <c r="N32" s="5"/>
    </row>
    <row r="33" spans="1:14" ht="62.25" customHeight="1" outlineLevel="1" x14ac:dyDescent="0.25">
      <c r="A33" s="16" t="s">
        <v>24</v>
      </c>
      <c r="B33" s="22">
        <f t="shared" ref="B33:K33" si="11">SUM(B34:B36)</f>
        <v>11048.455999999998</v>
      </c>
      <c r="C33" s="22">
        <f t="shared" si="11"/>
        <v>8727.2065000000002</v>
      </c>
      <c r="D33" s="22">
        <f t="shared" si="11"/>
        <v>360.75</v>
      </c>
      <c r="E33" s="22">
        <f t="shared" si="11"/>
        <v>1960.4994999999999</v>
      </c>
      <c r="F33" s="22">
        <f t="shared" si="11"/>
        <v>0</v>
      </c>
      <c r="G33" s="22">
        <f t="shared" si="11"/>
        <v>1979.4199999999998</v>
      </c>
      <c r="H33" s="22">
        <f t="shared" si="11"/>
        <v>1979.4199999999998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6">
        <f t="shared" si="1"/>
        <v>17.915806516313232</v>
      </c>
      <c r="M33" s="5"/>
      <c r="N33" s="5"/>
    </row>
    <row r="34" spans="1:14" ht="43.9" customHeight="1" outlineLevel="1" x14ac:dyDescent="0.25">
      <c r="A34" s="17" t="s">
        <v>0</v>
      </c>
      <c r="B34" s="23">
        <f>SUM(C34:D34:E34:F34)</f>
        <v>2120.75</v>
      </c>
      <c r="C34" s="24">
        <v>1760</v>
      </c>
      <c r="D34" s="24">
        <v>360.75</v>
      </c>
      <c r="E34" s="24"/>
      <c r="F34" s="24"/>
      <c r="G34" s="23">
        <f>SUM(H34:I34:J34:K34)</f>
        <v>33.167999999999999</v>
      </c>
      <c r="H34" s="24">
        <v>33.167999999999999</v>
      </c>
      <c r="I34" s="24">
        <v>0</v>
      </c>
      <c r="J34" s="24"/>
      <c r="K34" s="24"/>
      <c r="L34" s="7">
        <f t="shared" si="1"/>
        <v>1.5639750088412119</v>
      </c>
      <c r="M34" s="5"/>
      <c r="N34" s="5"/>
    </row>
    <row r="35" spans="1:14" ht="34.15" customHeight="1" outlineLevel="1" x14ac:dyDescent="0.25">
      <c r="A35" s="17" t="s">
        <v>1</v>
      </c>
      <c r="B35" s="23">
        <f>SUM(C35:D35:E35:F35)</f>
        <v>7928.521999999999</v>
      </c>
      <c r="C35" s="24">
        <f>3812.539+586.184+1764.8995</f>
        <v>6163.6224999999995</v>
      </c>
      <c r="D35" s="24"/>
      <c r="E35" s="24">
        <v>1764.8995</v>
      </c>
      <c r="F35" s="24"/>
      <c r="G35" s="23">
        <f>SUM(H35:I35:J35:K35)</f>
        <v>1790.87</v>
      </c>
      <c r="H35" s="24">
        <f>1204.686+586.184</f>
        <v>1790.87</v>
      </c>
      <c r="I35" s="24"/>
      <c r="J35" s="24"/>
      <c r="K35" s="24"/>
      <c r="L35" s="7">
        <f t="shared" si="1"/>
        <v>22.587690366502105</v>
      </c>
      <c r="M35" s="5"/>
      <c r="N35" s="5"/>
    </row>
    <row r="36" spans="1:14" ht="42.6" customHeight="1" outlineLevel="1" x14ac:dyDescent="0.25">
      <c r="A36" s="17" t="s">
        <v>19</v>
      </c>
      <c r="B36" s="23">
        <f>SUM(C36:D36:E36:F36)</f>
        <v>999.18399999999997</v>
      </c>
      <c r="C36" s="24">
        <f>545.121+62.863+195.6</f>
        <v>803.58399999999995</v>
      </c>
      <c r="D36" s="24"/>
      <c r="E36" s="24">
        <v>195.6</v>
      </c>
      <c r="F36" s="24"/>
      <c r="G36" s="23">
        <f>SUM(H36:I36:J36:K36)</f>
        <v>155.38200000000001</v>
      </c>
      <c r="H36" s="24">
        <f>92.519+62.863</f>
        <v>155.38200000000001</v>
      </c>
      <c r="I36" s="24">
        <v>0</v>
      </c>
      <c r="J36" s="24"/>
      <c r="K36" s="24"/>
      <c r="L36" s="7">
        <f t="shared" si="1"/>
        <v>15.550889525853098</v>
      </c>
      <c r="M36" s="5"/>
      <c r="N36" s="5"/>
    </row>
    <row r="37" spans="1:14" ht="64.5" customHeight="1" x14ac:dyDescent="0.25">
      <c r="A37" s="16" t="s">
        <v>11</v>
      </c>
      <c r="B37" s="22">
        <f t="shared" ref="B37:K37" si="12">SUM(B38:B41)</f>
        <v>4786.8393999999998</v>
      </c>
      <c r="C37" s="22">
        <f t="shared" si="12"/>
        <v>4417.32</v>
      </c>
      <c r="D37" s="22">
        <f t="shared" si="12"/>
        <v>369.51940000000002</v>
      </c>
      <c r="E37" s="22">
        <f t="shared" si="12"/>
        <v>0</v>
      </c>
      <c r="F37" s="22">
        <f t="shared" si="12"/>
        <v>0</v>
      </c>
      <c r="G37" s="22">
        <f t="shared" si="12"/>
        <v>445.5</v>
      </c>
      <c r="H37" s="22">
        <f t="shared" si="12"/>
        <v>445.5</v>
      </c>
      <c r="I37" s="22">
        <f t="shared" si="12"/>
        <v>0</v>
      </c>
      <c r="J37" s="22">
        <f t="shared" si="12"/>
        <v>0</v>
      </c>
      <c r="K37" s="22">
        <f t="shared" si="12"/>
        <v>0</v>
      </c>
      <c r="L37" s="6">
        <f t="shared" si="1"/>
        <v>9.306767216798626</v>
      </c>
      <c r="M37" s="5"/>
      <c r="N37" s="5"/>
    </row>
    <row r="38" spans="1:14" ht="171" customHeight="1" outlineLevel="1" x14ac:dyDescent="0.25">
      <c r="A38" s="18" t="s">
        <v>20</v>
      </c>
      <c r="B38" s="23">
        <f>SUM(C38:D38:E38:F38)</f>
        <v>4107.2730000000001</v>
      </c>
      <c r="C38" s="24">
        <v>3787.2730000000001</v>
      </c>
      <c r="D38" s="24">
        <v>320</v>
      </c>
      <c r="E38" s="24"/>
      <c r="F38" s="24"/>
      <c r="G38" s="23">
        <f>SUM(H38:I38)</f>
        <v>408.14100000000002</v>
      </c>
      <c r="H38" s="24">
        <v>408.14100000000002</v>
      </c>
      <c r="I38" s="24">
        <v>0</v>
      </c>
      <c r="J38" s="24"/>
      <c r="K38" s="24"/>
      <c r="L38" s="7">
        <f t="shared" si="1"/>
        <v>9.9370312126805302</v>
      </c>
      <c r="M38" s="5"/>
      <c r="N38" s="5"/>
    </row>
    <row r="39" spans="1:14" ht="33.75" customHeight="1" outlineLevel="1" x14ac:dyDescent="0.25">
      <c r="A39" s="18" t="s">
        <v>39</v>
      </c>
      <c r="B39" s="23">
        <f>SUM(C39:D39:E39:F39)</f>
        <v>160</v>
      </c>
      <c r="C39" s="24">
        <v>160</v>
      </c>
      <c r="D39" s="24"/>
      <c r="E39" s="24"/>
      <c r="F39" s="24"/>
      <c r="G39" s="23">
        <f>SUM(H39:I39:J39:K39)</f>
        <v>0</v>
      </c>
      <c r="H39" s="24">
        <v>0</v>
      </c>
      <c r="I39" s="24"/>
      <c r="J39" s="24"/>
      <c r="K39" s="24"/>
      <c r="L39" s="7">
        <f t="shared" si="1"/>
        <v>0</v>
      </c>
      <c r="M39" s="5"/>
      <c r="N39" s="5"/>
    </row>
    <row r="40" spans="1:14" ht="41.25" customHeight="1" outlineLevel="1" x14ac:dyDescent="0.25">
      <c r="A40" s="18" t="s">
        <v>40</v>
      </c>
      <c r="B40" s="23">
        <f>SUM(C40:D40:E40:F40)</f>
        <v>369.56640000000004</v>
      </c>
      <c r="C40" s="24">
        <v>320.04700000000003</v>
      </c>
      <c r="D40" s="24">
        <v>49.519399999999997</v>
      </c>
      <c r="E40" s="24"/>
      <c r="F40" s="24"/>
      <c r="G40" s="23">
        <f>SUM(H40:I40:J40:K40)</f>
        <v>0</v>
      </c>
      <c r="H40" s="24">
        <v>0</v>
      </c>
      <c r="I40" s="24">
        <v>0</v>
      </c>
      <c r="J40" s="24"/>
      <c r="K40" s="24"/>
      <c r="L40" s="20">
        <f t="shared" si="1"/>
        <v>0</v>
      </c>
      <c r="M40" s="5"/>
      <c r="N40" s="5"/>
    </row>
    <row r="41" spans="1:14" ht="38.25" customHeight="1" x14ac:dyDescent="0.25">
      <c r="A41" s="18" t="s">
        <v>41</v>
      </c>
      <c r="B41" s="23">
        <f>SUM(C41:D41:E41:F41)</f>
        <v>150</v>
      </c>
      <c r="C41" s="25">
        <v>150</v>
      </c>
      <c r="D41" s="24"/>
      <c r="E41" s="24"/>
      <c r="F41" s="24"/>
      <c r="G41" s="23">
        <f>SUM(H41:I41:J41:K41)</f>
        <v>37.359000000000002</v>
      </c>
      <c r="H41" s="24">
        <v>37.359000000000002</v>
      </c>
      <c r="I41" s="24"/>
      <c r="J41" s="24"/>
      <c r="K41" s="24"/>
      <c r="L41" s="7">
        <f t="shared" si="1"/>
        <v>24.905999999999999</v>
      </c>
      <c r="M41" s="5"/>
      <c r="N41" s="5"/>
    </row>
    <row r="42" spans="1:14" ht="24.75" customHeight="1" outlineLevel="1" x14ac:dyDescent="0.25">
      <c r="B42" s="13"/>
      <c r="C42" s="14"/>
      <c r="D42" s="14"/>
      <c r="E42" s="14"/>
      <c r="F42" s="14"/>
      <c r="G42" s="13"/>
      <c r="H42" s="14"/>
      <c r="I42" s="14"/>
      <c r="J42" s="14"/>
      <c r="K42" s="14"/>
      <c r="M42" s="5"/>
      <c r="N42" s="5"/>
    </row>
    <row r="43" spans="1:14" x14ac:dyDescent="0.25">
      <c r="B43" s="13"/>
      <c r="C43" s="14"/>
      <c r="D43" s="14"/>
      <c r="E43" s="14"/>
      <c r="F43" s="14"/>
      <c r="G43" s="13"/>
      <c r="H43" s="14"/>
      <c r="I43" s="14"/>
      <c r="J43" s="14"/>
      <c r="K43" s="14"/>
      <c r="M43" s="5"/>
      <c r="N43" s="5"/>
    </row>
    <row r="44" spans="1:14" ht="47.25" customHeight="1" outlineLevel="1" x14ac:dyDescent="0.25">
      <c r="A44"/>
      <c r="B44" s="13"/>
      <c r="C44" s="14"/>
      <c r="D44" s="14"/>
      <c r="E44" s="14"/>
      <c r="F44" s="14"/>
      <c r="G44" s="13"/>
      <c r="H44" s="14"/>
      <c r="I44" s="14"/>
      <c r="J44" s="14"/>
      <c r="K44" s="14"/>
      <c r="M44" s="5"/>
      <c r="N44" s="5"/>
    </row>
    <row r="45" spans="1:14" ht="85.7" customHeight="1" outlineLevel="1" x14ac:dyDescent="0.25">
      <c r="B45" s="13"/>
      <c r="C45" s="14"/>
      <c r="D45" s="14"/>
      <c r="E45" s="14"/>
      <c r="F45" s="14"/>
      <c r="G45" s="13"/>
      <c r="H45" s="14"/>
      <c r="I45" s="14"/>
      <c r="J45" s="14"/>
      <c r="K45" s="14"/>
      <c r="M45" s="5"/>
      <c r="N45" s="5"/>
    </row>
    <row r="46" spans="1:14" ht="54" customHeight="1" x14ac:dyDescent="0.25">
      <c r="B46" s="13"/>
      <c r="C46" s="14"/>
      <c r="D46" s="14"/>
      <c r="E46" s="14"/>
      <c r="F46" s="14"/>
      <c r="G46" s="13"/>
      <c r="H46" s="14"/>
      <c r="I46" s="14"/>
      <c r="J46" s="14"/>
      <c r="K46" s="14"/>
      <c r="M46" s="5"/>
      <c r="N46" s="5"/>
    </row>
    <row r="47" spans="1:14" ht="33" customHeight="1" outlineLevel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</row>
    <row r="48" spans="1:14" ht="63.95" customHeight="1" outlineLevel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</row>
    <row r="49" spans="2:11" ht="31.7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21.75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2020-07-15T14:11:44Z</dcterms:modified>
</cp:coreProperties>
</file>