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8E0C42C-DCAF-407B-99AD-9A36612AF37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СВОД подпр." sheetId="9" r:id="rId1"/>
  </sheets>
  <calcPr calcId="181029"/>
</workbook>
</file>

<file path=xl/calcChain.xml><?xml version="1.0" encoding="utf-8"?>
<calcChain xmlns="http://schemas.openxmlformats.org/spreadsheetml/2006/main">
  <c r="H40" i="9" l="1"/>
  <c r="C43" i="9"/>
  <c r="C40" i="9"/>
  <c r="H39" i="9"/>
  <c r="C39" i="9"/>
  <c r="C32" i="9"/>
  <c r="C18" i="9"/>
  <c r="E18" i="9"/>
  <c r="C26" i="9"/>
  <c r="G28" i="9"/>
  <c r="B28" i="9"/>
  <c r="G27" i="9"/>
  <c r="B27" i="9"/>
  <c r="L28" i="9" l="1"/>
  <c r="L27" i="9"/>
  <c r="G24" i="9"/>
  <c r="B24" i="9"/>
  <c r="G46" i="9"/>
  <c r="B46" i="9"/>
  <c r="G45" i="9"/>
  <c r="B45" i="9"/>
  <c r="L45" i="9" s="1"/>
  <c r="G44" i="9"/>
  <c r="B44" i="9"/>
  <c r="B41" i="9" s="1"/>
  <c r="G43" i="9"/>
  <c r="B43" i="9"/>
  <c r="G42" i="9"/>
  <c r="B42" i="9"/>
  <c r="K41" i="9"/>
  <c r="J41" i="9"/>
  <c r="I41" i="9"/>
  <c r="H41" i="9"/>
  <c r="F41" i="9"/>
  <c r="E41" i="9"/>
  <c r="D41" i="9"/>
  <c r="C41" i="9"/>
  <c r="G40" i="9"/>
  <c r="B40" i="9"/>
  <c r="G39" i="9"/>
  <c r="B39" i="9"/>
  <c r="G38" i="9"/>
  <c r="B38" i="9"/>
  <c r="K37" i="9"/>
  <c r="J37" i="9"/>
  <c r="I37" i="9"/>
  <c r="H37" i="9"/>
  <c r="F37" i="9"/>
  <c r="E37" i="9"/>
  <c r="D37" i="9"/>
  <c r="C37" i="9"/>
  <c r="G36" i="9"/>
  <c r="B36" i="9"/>
  <c r="G35" i="9"/>
  <c r="B35" i="9"/>
  <c r="G34" i="9"/>
  <c r="L34" i="9" s="1"/>
  <c r="B34" i="9"/>
  <c r="G33" i="9"/>
  <c r="B33" i="9"/>
  <c r="J15" i="9"/>
  <c r="B32" i="9"/>
  <c r="G31" i="9"/>
  <c r="B31" i="9"/>
  <c r="G30" i="9"/>
  <c r="B30" i="9"/>
  <c r="G29" i="9"/>
  <c r="B29" i="9"/>
  <c r="G26" i="9"/>
  <c r="B26" i="9"/>
  <c r="G25" i="9"/>
  <c r="B25" i="9"/>
  <c r="G23" i="9"/>
  <c r="B23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K15" i="9"/>
  <c r="I15" i="9"/>
  <c r="I5" i="9" s="1"/>
  <c r="F15" i="9"/>
  <c r="F5" i="9" s="1"/>
  <c r="E15" i="9"/>
  <c r="E5" i="9" s="1"/>
  <c r="D15" i="9"/>
  <c r="D5" i="9" s="1"/>
  <c r="C15" i="9"/>
  <c r="C5" i="9" s="1"/>
  <c r="K5" i="9" l="1"/>
  <c r="J5" i="9"/>
  <c r="L36" i="9"/>
  <c r="L24" i="9"/>
  <c r="L26" i="9"/>
  <c r="L44" i="9"/>
  <c r="L43" i="9"/>
  <c r="L31" i="9"/>
  <c r="L29" i="9"/>
  <c r="L20" i="9"/>
  <c r="L16" i="9"/>
  <c r="L38" i="9"/>
  <c r="L40" i="9"/>
  <c r="B37" i="9"/>
  <c r="L46" i="9"/>
  <c r="L42" i="9"/>
  <c r="L33" i="9"/>
  <c r="L35" i="9"/>
  <c r="L22" i="9"/>
  <c r="L19" i="9"/>
  <c r="L21" i="9"/>
  <c r="L23" i="9"/>
  <c r="L30" i="9"/>
  <c r="L17" i="9"/>
  <c r="L25" i="9"/>
  <c r="L18" i="9"/>
  <c r="B15" i="9"/>
  <c r="B5" i="9" s="1"/>
  <c r="L39" i="9"/>
  <c r="H15" i="9"/>
  <c r="H5" i="9" s="1"/>
  <c r="G32" i="9"/>
  <c r="L32" i="9" s="1"/>
  <c r="G37" i="9"/>
  <c r="G41" i="9"/>
  <c r="L37" i="9" l="1"/>
  <c r="L41" i="9"/>
  <c r="G15" i="9"/>
  <c r="L15" i="9" l="1"/>
  <c r="G5" i="9"/>
  <c r="G8" i="9"/>
  <c r="B8" i="9"/>
  <c r="L8" i="9" l="1"/>
  <c r="C11" i="9"/>
  <c r="G13" i="9"/>
  <c r="B13" i="9"/>
  <c r="L13" i="9" l="1"/>
  <c r="B9" i="9" l="1"/>
  <c r="G9" i="9"/>
  <c r="L9" i="9" l="1"/>
  <c r="G14" i="9" l="1"/>
  <c r="B14" i="9"/>
  <c r="L14" i="9" l="1"/>
  <c r="G12" i="9" l="1"/>
  <c r="B12" i="9"/>
  <c r="K11" i="9"/>
  <c r="J11" i="9"/>
  <c r="I11" i="9"/>
  <c r="H11" i="9"/>
  <c r="F11" i="9"/>
  <c r="E11" i="9"/>
  <c r="D11" i="9"/>
  <c r="G10" i="9"/>
  <c r="B10" i="9"/>
  <c r="G7" i="9"/>
  <c r="B7" i="9"/>
  <c r="K6" i="9"/>
  <c r="J6" i="9"/>
  <c r="I6" i="9"/>
  <c r="H6" i="9"/>
  <c r="F6" i="9"/>
  <c r="E6" i="9"/>
  <c r="D6" i="9"/>
  <c r="C6" i="9"/>
  <c r="L12" i="9" l="1"/>
  <c r="L7" i="9"/>
  <c r="L10" i="9"/>
  <c r="B6" i="9"/>
  <c r="B11" i="9"/>
  <c r="G11" i="9"/>
  <c r="G6" i="9"/>
  <c r="L11" i="9" l="1"/>
  <c r="L6" i="9"/>
  <c r="L5" i="9" l="1"/>
</calcChain>
</file>

<file path=xl/sharedStrings.xml><?xml version="1.0" encoding="utf-8"?>
<sst xmlns="http://schemas.openxmlformats.org/spreadsheetml/2006/main" count="59" uniqueCount="53">
  <si>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</si>
  <si>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</si>
  <si>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</si>
  <si>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</si>
  <si>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</si>
  <si>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</si>
  <si>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</si>
  <si>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</si>
  <si>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</si>
  <si>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</si>
  <si>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</si>
  <si>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Подпрограмма 5 «Развитие физической культуры, спорта и молодежной политики на территории МО Веревского сельского поселения Гатчинского муниципального района», в т.ч.по мероприятиям:</t>
  </si>
  <si>
    <t>Мероприятия в области информационно-коммуникационных технологий и связи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</si>
  <si>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</si>
  <si>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в сфере национальной безопасности и правоохранительной деятельности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</si>
  <si>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</si>
  <si>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Содержание муниципального жилищного фонда, в том числе капитальный ремонт муниципального жилищного фонда</t>
  </si>
  <si>
    <t>Проведение мероприятий по организации уличного освещения</t>
  </si>
  <si>
    <t>Мероприятия по организации и содержанию мест захоронений</t>
  </si>
  <si>
    <t>Мероприятия по обеспечению деятельности муниципальных библиотек</t>
  </si>
  <si>
    <t>Подпрограмма 1 «Создание условий для экономического развития на территории МО Веревское сельское поселение Гатчинского муниципального района», в т.ч.по мероприятиям:</t>
  </si>
  <si>
    <t>Подпрограмма 2 «Обеспечение безопасности на территории МО Веревское сельское поселение Гатчинского муниципального района», в т.ч.по мероприятиям:</t>
  </si>
  <si>
    <t>Подпрограмма 3 «Содержание, развитие сети автомобильных дорог местного значения, жилищно-коммунальное хозяйство и благоустройство МО Веревского сельского поселения», в т.ч. по мероприятиям:</t>
  </si>
  <si>
    <t>Подпрограмма 4 «Развитие культуры, организация праздничных мероприятий на территории МО Веревского сельского поселения Гатчинского муниципального района», в т.ч. по мероприятиям:</t>
  </si>
  <si>
    <t>Оценка недвижимости, признание прав и регулирование отношений по муниципальной собственности</t>
  </si>
  <si>
    <t xml:space="preserve">Мероприятия по развитию и поддержке предпринимательства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</si>
  <si>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</si>
  <si>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</si>
  <si>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по реализации краткосрочного плана капитального ремонта жилищного фонда </t>
  </si>
  <si>
    <t>Строительство и содержание автомобильных дорог и инженерных сооружений на них в границах муниципального образования</t>
  </si>
  <si>
    <t xml:space="preserve">Проведение мероприятий по обеспечению безопасности дорожного движения </t>
  </si>
  <si>
    <t>Капитальный ремонт и ремонт автомобильных дорог общего пользования местного значения</t>
  </si>
  <si>
    <t>Приобретение жилых помещений для граждан, проживающих в жилом фонде, признанном непригодным для постоянного проживания</t>
  </si>
  <si>
    <t>Прочие мероприятия по благоустройству территории поселения</t>
  </si>
  <si>
    <t xml:space="preserve">Создание комфортных, благоустроенных дворовых территорий общего пользования </t>
  </si>
  <si>
    <t>Мероприятия в области коммунального хозяйства</t>
  </si>
  <si>
    <t xml:space="preserve">Предоставление социальных выплат на приобретение (строительство) жилья молодым семьям </t>
  </si>
  <si>
    <t>Проведение мероприятий для детей и молодежи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</si>
  <si>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</si>
  <si>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 xml:space="preserve">Комплексные меры по профилактике безнадзорности и правонарушений несовершеннолетних </t>
  </si>
  <si>
    <t>Разработка проектно-сметной документации и ее экспертиза, проектно-изыскательские работы для строительства распределительных газопроводов</t>
  </si>
  <si>
    <t>Строительство распределительных газопроводов</t>
  </si>
  <si>
    <t>Компенсация выпадающих доходов организациям, предоствляющим населению жилищные услуги по тарифам, не обеспечивающим возмещение издержек</t>
  </si>
  <si>
    <t>ПЛАН  на  2021 год  (тыс. руб.)</t>
  </si>
  <si>
    <t>ФАКТ за 1 кв.2021 года (тыс. руб)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</si>
  <si>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>01.04.2021</t>
    </r>
    <r>
      <rPr>
        <b/>
        <sz val="12"/>
        <rFont val="Times New Roman"/>
        <family val="1"/>
        <charset val="204"/>
      </rPr>
      <t xml:space="preserve"> года</t>
    </r>
  </si>
  <si>
    <t>Мероприятия в области строительства, архитектуры и градосторительства</t>
  </si>
  <si>
    <t>Мероприятия по обеспечению деятельности подведомственных учреждений (БОН)</t>
  </si>
  <si>
    <t>Создание мест (площадок) накопления твердых коммунальных отходов</t>
  </si>
  <si>
    <t>Мероприятия по обеспечению деятельности подведомственных учреждений спорта</t>
  </si>
  <si>
    <t>Ликвидация аварийного жилого фонда на территории Веревского СП</t>
  </si>
  <si>
    <t>Техническое обслуживание построенных распределительных газопроводов газопроводных вводов</t>
  </si>
  <si>
    <t xml:space="preserve">Проведение мероприятий в области спорта и физической культуры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</si>
</sst>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workbookViewId="0">
      <selection activeCell="A44" sqref="A44:XFD44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12" customWidth="1"/>
    <col min="3" max="3" width="10.7109375" style="1" customWidth="1"/>
    <col min="4" max="4" width="9.28515625" style="1" customWidth="1"/>
    <col min="5" max="5" width="8.85546875" style="1" customWidth="1"/>
    <col min="6" max="6" width="6.7109375" style="1" customWidth="1"/>
    <col min="7" max="7" width="10.28515625" style="12" customWidth="1"/>
    <col min="8" max="8" width="11.7109375" style="1" customWidth="1"/>
    <col min="9" max="9" width="8.7109375" style="1" customWidth="1"/>
    <col min="10" max="10" width="9.42578125" style="1" customWidth="1"/>
    <col min="11" max="11" width="6.140625" style="1" customWidth="1"/>
    <col min="12" max="12" width="10.28515625" style="15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20.25" customHeight="1" x14ac:dyDescent="0.25">
      <c r="A2" s="26" t="s">
        <v>2</v>
      </c>
      <c r="B2" s="27" t="s">
        <v>43</v>
      </c>
      <c r="C2" s="27"/>
      <c r="D2" s="27"/>
      <c r="E2" s="27"/>
      <c r="F2" s="27"/>
      <c r="G2" s="28" t="s">
        <v>44</v>
      </c>
      <c r="H2" s="29"/>
      <c r="I2" s="29"/>
      <c r="J2" s="29"/>
      <c r="K2" s="29"/>
      <c r="L2" s="30" t="s">
        <v>3</v>
      </c>
    </row>
    <row r="3" spans="1:14" ht="16.5" customHeight="1" x14ac:dyDescent="0.25">
      <c r="A3" s="26"/>
      <c r="B3" s="31" t="s">
        <v>4</v>
      </c>
      <c r="C3" s="32" t="s">
        <v>5</v>
      </c>
      <c r="D3" s="33"/>
      <c r="E3" s="33"/>
      <c r="F3" s="34"/>
      <c r="G3" s="31" t="s">
        <v>4</v>
      </c>
      <c r="H3" s="35" t="s">
        <v>5</v>
      </c>
      <c r="I3" s="36"/>
      <c r="J3" s="36"/>
      <c r="K3" s="37"/>
      <c r="L3" s="30"/>
    </row>
    <row r="4" spans="1:14" ht="53.65" customHeight="1" x14ac:dyDescent="0.25">
      <c r="A4" s="26"/>
      <c r="B4" s="31"/>
      <c r="C4" s="2" t="s">
        <v>10</v>
      </c>
      <c r="D4" s="2" t="s">
        <v>6</v>
      </c>
      <c r="E4" s="2" t="s">
        <v>7</v>
      </c>
      <c r="F4" s="2" t="s">
        <v>8</v>
      </c>
      <c r="G4" s="31"/>
      <c r="H4" s="2" t="s">
        <v>10</v>
      </c>
      <c r="I4" s="2" t="s">
        <v>6</v>
      </c>
      <c r="J4" s="2" t="s">
        <v>7</v>
      </c>
      <c r="K4" s="2" t="s">
        <v>8</v>
      </c>
      <c r="L4" s="30"/>
    </row>
    <row r="5" spans="1:14" ht="49.7" customHeight="1" x14ac:dyDescent="0.25">
      <c r="A5" s="3" t="s">
        <v>9</v>
      </c>
      <c r="B5" s="19">
        <f>B6+B11+B15+B37+B41</f>
        <v>126703.38071000001</v>
      </c>
      <c r="C5" s="19">
        <f t="shared" ref="C5:K5" si="0">C6+C11+C15+C37+C41</f>
        <v>58777.79219</v>
      </c>
      <c r="D5" s="19">
        <f t="shared" si="0"/>
        <v>15199.309020000001</v>
      </c>
      <c r="E5" s="19">
        <f t="shared" si="0"/>
        <v>52726.279499999997</v>
      </c>
      <c r="F5" s="19">
        <f t="shared" si="0"/>
        <v>0</v>
      </c>
      <c r="G5" s="19">
        <f t="shared" si="0"/>
        <v>6577.8706899999997</v>
      </c>
      <c r="H5" s="19">
        <f t="shared" si="0"/>
        <v>6215.317469999999</v>
      </c>
      <c r="I5" s="19">
        <f t="shared" si="0"/>
        <v>0</v>
      </c>
      <c r="J5" s="19">
        <f t="shared" si="0"/>
        <v>362.55322000000001</v>
      </c>
      <c r="K5" s="19">
        <f t="shared" si="0"/>
        <v>0</v>
      </c>
      <c r="L5" s="4">
        <f t="shared" ref="L5:L11" si="1">G5/B5*100</f>
        <v>5.1915510487091874</v>
      </c>
      <c r="M5" s="5"/>
      <c r="N5" s="5"/>
    </row>
    <row r="6" spans="1:14" ht="64.5" customHeight="1" x14ac:dyDescent="0.25">
      <c r="A6" s="16" t="s">
        <v>20</v>
      </c>
      <c r="B6" s="20">
        <f t="shared" ref="B6:K6" si="2">SUM(B7:B10)</f>
        <v>3378.76</v>
      </c>
      <c r="C6" s="20">
        <f t="shared" si="2"/>
        <v>3378.76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280.15620000000001</v>
      </c>
      <c r="H6" s="20">
        <f t="shared" si="2"/>
        <v>280.15620000000001</v>
      </c>
      <c r="I6" s="20">
        <f t="shared" si="2"/>
        <v>0</v>
      </c>
      <c r="J6" s="20">
        <f t="shared" si="2"/>
        <v>0</v>
      </c>
      <c r="K6" s="20">
        <f t="shared" si="2"/>
        <v>0</v>
      </c>
      <c r="L6" s="6">
        <f t="shared" si="1"/>
        <v>8.2916868910487871</v>
      </c>
      <c r="M6" s="5"/>
      <c r="N6" s="5"/>
    </row>
    <row r="7" spans="1:14" ht="39.75" customHeight="1" x14ac:dyDescent="0.25">
      <c r="A7" s="17" t="s">
        <v>25</v>
      </c>
      <c r="B7" s="21">
        <f>SUM(C7:D7:E7:F7)</f>
        <v>40</v>
      </c>
      <c r="C7" s="22">
        <v>40</v>
      </c>
      <c r="D7" s="22"/>
      <c r="E7" s="22"/>
      <c r="F7" s="22"/>
      <c r="G7" s="21">
        <f>SUM(H7:I7:J7:K7)</f>
        <v>0</v>
      </c>
      <c r="H7" s="22">
        <v>0</v>
      </c>
      <c r="I7" s="22"/>
      <c r="J7" s="22"/>
      <c r="K7" s="22"/>
      <c r="L7" s="7">
        <f t="shared" si="1"/>
        <v>0</v>
      </c>
      <c r="M7" s="8"/>
      <c r="N7" s="8"/>
    </row>
    <row r="8" spans="1:14" ht="36" customHeight="1" x14ac:dyDescent="0.25">
      <c r="A8" s="17" t="s">
        <v>46</v>
      </c>
      <c r="B8" s="21">
        <f>SUM(C8:D8:E8:F8)</f>
        <v>1400</v>
      </c>
      <c r="C8" s="22">
        <v>1400</v>
      </c>
      <c r="D8" s="22"/>
      <c r="E8" s="22"/>
      <c r="F8" s="22"/>
      <c r="G8" s="21">
        <f>SUM(H8:I8:J8:K8)</f>
        <v>0</v>
      </c>
      <c r="H8" s="22">
        <v>0</v>
      </c>
      <c r="I8" s="22"/>
      <c r="J8" s="22"/>
      <c r="K8" s="22"/>
      <c r="L8" s="24">
        <f t="shared" si="1"/>
        <v>0</v>
      </c>
      <c r="M8" s="8"/>
      <c r="N8" s="8"/>
    </row>
    <row r="9" spans="1:14" ht="36" customHeight="1" x14ac:dyDescent="0.25">
      <c r="A9" s="17" t="s">
        <v>12</v>
      </c>
      <c r="B9" s="21">
        <f>SUM(C9:D9:E9:F9)</f>
        <v>988.76</v>
      </c>
      <c r="C9" s="22">
        <v>988.76</v>
      </c>
      <c r="D9" s="22"/>
      <c r="E9" s="22"/>
      <c r="F9" s="22"/>
      <c r="G9" s="21">
        <f>SUM(H9:I9:J9:K9)</f>
        <v>271.15620000000001</v>
      </c>
      <c r="H9" s="22">
        <v>271.15620000000001</v>
      </c>
      <c r="I9" s="22"/>
      <c r="J9" s="22"/>
      <c r="K9" s="22"/>
      <c r="L9" s="7">
        <f t="shared" ref="L9" si="3">G9/B9*100</f>
        <v>27.423864233990049</v>
      </c>
      <c r="M9" s="8"/>
      <c r="N9" s="8"/>
    </row>
    <row r="10" spans="1:14" ht="48" customHeight="1" x14ac:dyDescent="0.25">
      <c r="A10" s="17" t="s">
        <v>24</v>
      </c>
      <c r="B10" s="21">
        <f>SUM(C10:D10:E10:F10)</f>
        <v>950</v>
      </c>
      <c r="C10" s="22">
        <v>950</v>
      </c>
      <c r="D10" s="22"/>
      <c r="E10" s="22"/>
      <c r="F10" s="22"/>
      <c r="G10" s="21">
        <f>SUM(H10:I10:J10:K10)</f>
        <v>9</v>
      </c>
      <c r="H10" s="22">
        <v>9</v>
      </c>
      <c r="I10" s="22"/>
      <c r="J10" s="22"/>
      <c r="K10" s="22"/>
      <c r="L10" s="7">
        <f t="shared" si="1"/>
        <v>0.94736842105263164</v>
      </c>
      <c r="M10" s="8"/>
      <c r="N10" s="8"/>
    </row>
    <row r="11" spans="1:14" ht="51.75" customHeight="1" outlineLevel="1" x14ac:dyDescent="0.25">
      <c r="A11" s="16" t="s">
        <v>21</v>
      </c>
      <c r="B11" s="20">
        <f t="shared" ref="B11:K11" si="4">SUM(B12:B14)</f>
        <v>130</v>
      </c>
      <c r="C11" s="20">
        <f t="shared" si="4"/>
        <v>130</v>
      </c>
      <c r="D11" s="20">
        <f t="shared" si="4"/>
        <v>0</v>
      </c>
      <c r="E11" s="20">
        <f t="shared" si="4"/>
        <v>0</v>
      </c>
      <c r="F11" s="20">
        <f t="shared" si="4"/>
        <v>0</v>
      </c>
      <c r="G11" s="20">
        <f t="shared" si="4"/>
        <v>0</v>
      </c>
      <c r="H11" s="20">
        <f t="shared" si="4"/>
        <v>0</v>
      </c>
      <c r="I11" s="20">
        <f t="shared" si="4"/>
        <v>0</v>
      </c>
      <c r="J11" s="20">
        <f t="shared" si="4"/>
        <v>0</v>
      </c>
      <c r="K11" s="20">
        <f t="shared" si="4"/>
        <v>0</v>
      </c>
      <c r="L11" s="6">
        <f t="shared" si="1"/>
        <v>0</v>
      </c>
      <c r="M11" s="9"/>
      <c r="N11" s="5"/>
    </row>
    <row r="12" spans="1:14" ht="47.25" customHeight="1" outlineLevel="1" x14ac:dyDescent="0.25">
      <c r="A12" s="17" t="s">
        <v>13</v>
      </c>
      <c r="B12" s="21">
        <f>SUM(C12:D12:E12:F12)</f>
        <v>50</v>
      </c>
      <c r="C12" s="22">
        <v>50</v>
      </c>
      <c r="D12" s="22"/>
      <c r="E12" s="22"/>
      <c r="F12" s="22"/>
      <c r="G12" s="21">
        <f>SUM(H12:I12:J12:K12)</f>
        <v>0</v>
      </c>
      <c r="H12" s="22">
        <v>0</v>
      </c>
      <c r="I12" s="22"/>
      <c r="J12" s="22"/>
      <c r="K12" s="22"/>
      <c r="L12" s="7">
        <f>G12/B12*100</f>
        <v>0</v>
      </c>
      <c r="M12" s="9"/>
      <c r="N12" s="5"/>
    </row>
    <row r="13" spans="1:14" s="12" customFormat="1" ht="35.450000000000003" customHeight="1" x14ac:dyDescent="0.25">
      <c r="A13" s="17" t="s">
        <v>26</v>
      </c>
      <c r="B13" s="21">
        <f>SUM(C13:D13:E13:F13)</f>
        <v>0</v>
      </c>
      <c r="C13" s="22">
        <v>0</v>
      </c>
      <c r="D13" s="22"/>
      <c r="E13" s="22"/>
      <c r="F13" s="22"/>
      <c r="G13" s="21">
        <f>SUM(H13:I13:J13:K13)</f>
        <v>0</v>
      </c>
      <c r="H13" s="22">
        <v>0</v>
      </c>
      <c r="I13" s="22"/>
      <c r="J13" s="22"/>
      <c r="K13" s="22"/>
      <c r="L13" s="7" t="e">
        <f>G13/B13*100</f>
        <v>#DIV/0!</v>
      </c>
      <c r="M13" s="10"/>
      <c r="N13" s="11"/>
    </row>
    <row r="14" spans="1:14" s="12" customFormat="1" ht="37.5" customHeight="1" x14ac:dyDescent="0.25">
      <c r="A14" s="17" t="s">
        <v>14</v>
      </c>
      <c r="B14" s="21">
        <f>SUM(C14:D14:E14:F14)</f>
        <v>80</v>
      </c>
      <c r="C14" s="22">
        <v>80</v>
      </c>
      <c r="D14" s="22"/>
      <c r="E14" s="22"/>
      <c r="F14" s="22"/>
      <c r="G14" s="21">
        <f>SUM(H14:I14:J14:K14)</f>
        <v>0</v>
      </c>
      <c r="H14" s="22">
        <v>0</v>
      </c>
      <c r="I14" s="22"/>
      <c r="J14" s="22"/>
      <c r="K14" s="22"/>
      <c r="L14" s="7">
        <f>G14/B14*100</f>
        <v>0</v>
      </c>
      <c r="M14" s="10"/>
      <c r="N14" s="11"/>
    </row>
    <row r="15" spans="1:14" ht="72" customHeight="1" x14ac:dyDescent="0.25">
      <c r="A15" s="16" t="s">
        <v>22</v>
      </c>
      <c r="B15" s="20">
        <f>SUM(B16:B36)</f>
        <v>91842.978200000012</v>
      </c>
      <c r="C15" s="20">
        <f>SUM(C16:C36)</f>
        <v>29119.078020000001</v>
      </c>
      <c r="D15" s="20">
        <f>SUM(D16:D36)</f>
        <v>13150.920180000001</v>
      </c>
      <c r="E15" s="20">
        <f>SUM(E16:E36)</f>
        <v>49572.979999999996</v>
      </c>
      <c r="F15" s="20">
        <f>SUM(F16:F36)</f>
        <v>0</v>
      </c>
      <c r="G15" s="20">
        <f>SUM(G16:G36)</f>
        <v>3442.5109799999996</v>
      </c>
      <c r="H15" s="20">
        <f>SUM(H16:H36)</f>
        <v>3442.5109799999996</v>
      </c>
      <c r="I15" s="20">
        <f>SUM(I16:I36)</f>
        <v>0</v>
      </c>
      <c r="J15" s="20">
        <f>SUM(J16:J36)</f>
        <v>0</v>
      </c>
      <c r="K15" s="20">
        <f>SUM(K16:K36)</f>
        <v>0</v>
      </c>
      <c r="L15" s="6">
        <f t="shared" ref="L15:L46" si="5">G15/B15*100</f>
        <v>3.7482571313219881</v>
      </c>
      <c r="M15" s="5"/>
      <c r="N15" s="5"/>
    </row>
    <row r="16" spans="1:14" ht="52.5" customHeight="1" outlineLevel="1" x14ac:dyDescent="0.25">
      <c r="A16" s="17" t="s">
        <v>29</v>
      </c>
      <c r="B16" s="21">
        <f>SUM(C16:D16:E16:F16)</f>
        <v>500</v>
      </c>
      <c r="C16" s="22">
        <v>500</v>
      </c>
      <c r="D16" s="22"/>
      <c r="E16" s="22"/>
      <c r="F16" s="22"/>
      <c r="G16" s="21">
        <f>SUM(H16:I16:J16:K16)</f>
        <v>160</v>
      </c>
      <c r="H16" s="22">
        <v>160</v>
      </c>
      <c r="I16" s="22"/>
      <c r="J16" s="22"/>
      <c r="K16" s="22"/>
      <c r="L16" s="24">
        <f t="shared" si="5"/>
        <v>32</v>
      </c>
      <c r="M16" s="5"/>
      <c r="N16" s="5"/>
    </row>
    <row r="17" spans="1:14" ht="42.75" customHeight="1" outlineLevel="1" x14ac:dyDescent="0.25">
      <c r="A17" s="17" t="s">
        <v>30</v>
      </c>
      <c r="B17" s="21">
        <f>SUM(C17:D17:E17:F17)</f>
        <v>400</v>
      </c>
      <c r="C17" s="22">
        <v>400</v>
      </c>
      <c r="D17" s="22"/>
      <c r="E17" s="22"/>
      <c r="F17" s="22"/>
      <c r="G17" s="21">
        <f>SUM(H17:I17:J17:K17)</f>
        <v>0</v>
      </c>
      <c r="H17" s="22">
        <v>0</v>
      </c>
      <c r="I17" s="22"/>
      <c r="J17" s="22"/>
      <c r="K17" s="22"/>
      <c r="L17" s="24">
        <f t="shared" si="5"/>
        <v>0</v>
      </c>
      <c r="M17" s="5"/>
      <c r="N17" s="5"/>
    </row>
    <row r="18" spans="1:14" ht="45" customHeight="1" outlineLevel="1" x14ac:dyDescent="0.25">
      <c r="A18" s="17" t="s">
        <v>31</v>
      </c>
      <c r="B18" s="21">
        <f>SUM(C18:D18:E18:F18)</f>
        <v>6451.0858400000006</v>
      </c>
      <c r="C18" s="22">
        <f>600+418.48584+2141</f>
        <v>3159.4858400000003</v>
      </c>
      <c r="D18" s="22"/>
      <c r="E18" s="22">
        <f>2232.3+1059.3</f>
        <v>3291.6000000000004</v>
      </c>
      <c r="F18" s="38"/>
      <c r="G18" s="21">
        <f>SUM(H18:I18:J18:K18)</f>
        <v>37</v>
      </c>
      <c r="H18" s="22">
        <v>37</v>
      </c>
      <c r="I18" s="22"/>
      <c r="J18" s="22"/>
      <c r="K18" s="22"/>
      <c r="L18" s="24">
        <f t="shared" si="5"/>
        <v>0.57354685579567477</v>
      </c>
      <c r="M18" s="5"/>
      <c r="N18" s="5"/>
    </row>
    <row r="19" spans="1:14" ht="57" customHeight="1" outlineLevel="1" x14ac:dyDescent="0.25">
      <c r="A19" s="17" t="s">
        <v>16</v>
      </c>
      <c r="B19" s="21">
        <f>SUM(C19:D19:E19:F19)</f>
        <v>130</v>
      </c>
      <c r="C19" s="22">
        <v>130</v>
      </c>
      <c r="D19" s="22"/>
      <c r="E19" s="22"/>
      <c r="F19" s="22"/>
      <c r="G19" s="21">
        <f>SUM(H19:I19:J19:K19)</f>
        <v>3.1872099999999999</v>
      </c>
      <c r="H19" s="22">
        <v>3.1872099999999999</v>
      </c>
      <c r="I19" s="22"/>
      <c r="J19" s="22"/>
      <c r="K19" s="22"/>
      <c r="L19" s="24">
        <f t="shared" si="5"/>
        <v>2.4517000000000002</v>
      </c>
      <c r="M19" s="5"/>
      <c r="N19" s="5"/>
    </row>
    <row r="20" spans="1:14" ht="27.75" customHeight="1" outlineLevel="1" x14ac:dyDescent="0.25">
      <c r="A20" s="17" t="s">
        <v>27</v>
      </c>
      <c r="B20" s="21">
        <f>SUM(C20:D20:E20:F20)</f>
        <v>1176.1300000000001</v>
      </c>
      <c r="C20" s="22">
        <v>1176.1300000000001</v>
      </c>
      <c r="D20" s="22"/>
      <c r="E20" s="22"/>
      <c r="F20" s="22"/>
      <c r="G20" s="21">
        <f>SUM(H20:I20:J20:K20)</f>
        <v>2.9386199999999998</v>
      </c>
      <c r="H20" s="22">
        <v>2.9386199999999998</v>
      </c>
      <c r="I20" s="22"/>
      <c r="J20" s="22"/>
      <c r="K20" s="22"/>
      <c r="L20" s="24">
        <f t="shared" si="5"/>
        <v>0.24985503303206277</v>
      </c>
      <c r="M20" s="5"/>
      <c r="N20" s="5"/>
    </row>
    <row r="21" spans="1:14" ht="38.25" hidden="1" customHeight="1" outlineLevel="1" x14ac:dyDescent="0.25">
      <c r="A21" s="17" t="s">
        <v>32</v>
      </c>
      <c r="B21" s="21">
        <f>SUM(C21:D21:E21:F21)</f>
        <v>0</v>
      </c>
      <c r="C21" s="22"/>
      <c r="D21" s="22"/>
      <c r="E21" s="22"/>
      <c r="F21" s="22"/>
      <c r="G21" s="21">
        <f>SUM(H21:I21:J21:K21)</f>
        <v>0</v>
      </c>
      <c r="H21" s="22">
        <v>0</v>
      </c>
      <c r="I21" s="22">
        <v>0</v>
      </c>
      <c r="J21" s="22"/>
      <c r="K21" s="22"/>
      <c r="L21" s="24" t="e">
        <f t="shared" si="5"/>
        <v>#DIV/0!</v>
      </c>
      <c r="M21" s="5"/>
      <c r="N21" s="5"/>
    </row>
    <row r="22" spans="1:14" ht="52.5" customHeight="1" outlineLevel="1" x14ac:dyDescent="0.25">
      <c r="A22" s="17" t="s">
        <v>15</v>
      </c>
      <c r="B22" s="21">
        <f>SUM(C22:D22:E22:F22)</f>
        <v>980</v>
      </c>
      <c r="C22" s="22">
        <v>980</v>
      </c>
      <c r="D22" s="22"/>
      <c r="E22" s="22"/>
      <c r="F22" s="22"/>
      <c r="G22" s="21">
        <f>SUM(H22:I22:J22:K22)</f>
        <v>155.38209000000001</v>
      </c>
      <c r="H22" s="22">
        <v>155.38209000000001</v>
      </c>
      <c r="I22" s="22"/>
      <c r="J22" s="22"/>
      <c r="K22" s="22"/>
      <c r="L22" s="24">
        <f t="shared" si="5"/>
        <v>15.855315306122449</v>
      </c>
      <c r="M22" s="5"/>
      <c r="N22" s="5"/>
    </row>
    <row r="23" spans="1:14" ht="33.75" hidden="1" customHeight="1" outlineLevel="1" x14ac:dyDescent="0.25">
      <c r="A23" s="17" t="s">
        <v>28</v>
      </c>
      <c r="B23" s="39">
        <f>SUM(C23:D23:E23:F23)</f>
        <v>0</v>
      </c>
      <c r="C23" s="38"/>
      <c r="D23" s="38"/>
      <c r="E23" s="38"/>
      <c r="F23" s="38"/>
      <c r="G23" s="39">
        <f>SUM(H23:I23:J23:K23)</f>
        <v>0</v>
      </c>
      <c r="H23" s="38"/>
      <c r="I23" s="38"/>
      <c r="J23" s="38"/>
      <c r="K23" s="38"/>
      <c r="L23" s="40" t="e">
        <f t="shared" si="5"/>
        <v>#DIV/0!</v>
      </c>
      <c r="M23" s="5"/>
      <c r="N23" s="5"/>
    </row>
    <row r="24" spans="1:14" ht="38.25" customHeight="1" outlineLevel="1" x14ac:dyDescent="0.25">
      <c r="A24" s="17" t="s">
        <v>50</v>
      </c>
      <c r="B24" s="21">
        <f>SUM(C24:D24:E24:F24)</f>
        <v>5202.9496799999997</v>
      </c>
      <c r="C24" s="22">
        <v>52.029499999999999</v>
      </c>
      <c r="D24" s="22">
        <v>5150.9201800000001</v>
      </c>
      <c r="E24" s="22"/>
      <c r="F24" s="22"/>
      <c r="G24" s="21">
        <f>SUM(H24:I24:J24:K24)</f>
        <v>0</v>
      </c>
      <c r="H24" s="22">
        <v>0</v>
      </c>
      <c r="I24" s="22">
        <v>0</v>
      </c>
      <c r="J24" s="22"/>
      <c r="K24" s="22"/>
      <c r="L24" s="24">
        <f t="shared" ref="L24" si="6">G24/B24*100</f>
        <v>0</v>
      </c>
      <c r="M24" s="5"/>
      <c r="N24" s="5"/>
    </row>
    <row r="25" spans="1:14" ht="30.75" customHeight="1" outlineLevel="1" x14ac:dyDescent="0.25">
      <c r="A25" s="17" t="s">
        <v>35</v>
      </c>
      <c r="B25" s="21">
        <f>SUM(C25:D25:E25:F25)</f>
        <v>9770</v>
      </c>
      <c r="C25" s="22">
        <v>9770</v>
      </c>
      <c r="D25" s="22"/>
      <c r="E25" s="22"/>
      <c r="F25" s="22"/>
      <c r="G25" s="21">
        <f>SUM(H25:I25:J25:K25)</f>
        <v>164.80091999999999</v>
      </c>
      <c r="H25" s="22">
        <v>164.80091999999999</v>
      </c>
      <c r="I25" s="22"/>
      <c r="J25" s="22"/>
      <c r="K25" s="22"/>
      <c r="L25" s="24">
        <f t="shared" si="5"/>
        <v>1.6868057318321392</v>
      </c>
      <c r="M25" s="5"/>
      <c r="N25" s="5"/>
    </row>
    <row r="26" spans="1:14" ht="38.25" customHeight="1" outlineLevel="1" x14ac:dyDescent="0.25">
      <c r="A26" s="17" t="s">
        <v>40</v>
      </c>
      <c r="B26" s="21">
        <f>SUM(C26:D26:E26:F26)</f>
        <v>7819.27</v>
      </c>
      <c r="C26" s="22">
        <f>1769.27+311.12</f>
        <v>2080.39</v>
      </c>
      <c r="D26" s="22"/>
      <c r="E26" s="22">
        <v>5738.88</v>
      </c>
      <c r="F26" s="22"/>
      <c r="G26" s="21">
        <f>SUM(H26:I26:J26:K26)</f>
        <v>274.33177999999998</v>
      </c>
      <c r="H26" s="22">
        <v>274.33177999999998</v>
      </c>
      <c r="I26" s="22"/>
      <c r="J26" s="22"/>
      <c r="K26" s="22"/>
      <c r="L26" s="24">
        <f t="shared" si="5"/>
        <v>3.5084065392293646</v>
      </c>
      <c r="M26" s="5"/>
      <c r="N26" s="5"/>
    </row>
    <row r="27" spans="1:14" ht="30.75" customHeight="1" outlineLevel="1" x14ac:dyDescent="0.25">
      <c r="A27" s="17" t="s">
        <v>41</v>
      </c>
      <c r="B27" s="21">
        <f>SUM(C27:D27:E27:F27)</f>
        <v>38511.4</v>
      </c>
      <c r="C27" s="22">
        <v>1926.4</v>
      </c>
      <c r="D27" s="22"/>
      <c r="E27" s="22">
        <v>36585</v>
      </c>
      <c r="F27" s="22"/>
      <c r="G27" s="21">
        <f>SUM(H27:I27:J27:K27)</f>
        <v>0</v>
      </c>
      <c r="H27" s="22"/>
      <c r="I27" s="22"/>
      <c r="J27" s="22"/>
      <c r="K27" s="22"/>
      <c r="L27" s="24">
        <f t="shared" ref="L27:L28" si="7">G27/B27*100</f>
        <v>0</v>
      </c>
      <c r="M27" s="5"/>
      <c r="N27" s="5"/>
    </row>
    <row r="28" spans="1:14" ht="38.25" customHeight="1" outlineLevel="1" x14ac:dyDescent="0.25">
      <c r="A28" s="17" t="s">
        <v>51</v>
      </c>
      <c r="B28" s="21">
        <f>SUM(C28:D28:E28:F28)</f>
        <v>1375</v>
      </c>
      <c r="C28" s="22">
        <v>1375</v>
      </c>
      <c r="D28" s="22"/>
      <c r="E28" s="22"/>
      <c r="F28" s="22"/>
      <c r="G28" s="21">
        <f>SUM(H28:I28:J28:K28)</f>
        <v>338.48788999999999</v>
      </c>
      <c r="H28" s="22">
        <v>338.48788999999999</v>
      </c>
      <c r="I28" s="22"/>
      <c r="J28" s="22"/>
      <c r="K28" s="22"/>
      <c r="L28" s="24">
        <f t="shared" si="7"/>
        <v>24.617301090909091</v>
      </c>
      <c r="M28" s="5"/>
      <c r="N28" s="5"/>
    </row>
    <row r="29" spans="1:14" ht="34.5" customHeight="1" outlineLevel="1" x14ac:dyDescent="0.25">
      <c r="A29" s="17" t="s">
        <v>17</v>
      </c>
      <c r="B29" s="21">
        <f>SUM(C29:D29:E29:F29)</f>
        <v>2600</v>
      </c>
      <c r="C29" s="22">
        <v>2600</v>
      </c>
      <c r="D29" s="22"/>
      <c r="E29" s="22"/>
      <c r="F29" s="22"/>
      <c r="G29" s="21">
        <f>SUM(H29:I29:J29:K29)</f>
        <v>1884.4942699999999</v>
      </c>
      <c r="H29" s="22">
        <v>1884.4942699999999</v>
      </c>
      <c r="I29" s="22"/>
      <c r="J29" s="22"/>
      <c r="K29" s="22"/>
      <c r="L29" s="24">
        <f t="shared" si="5"/>
        <v>72.480548846153852</v>
      </c>
      <c r="M29" s="5"/>
      <c r="N29" s="5"/>
    </row>
    <row r="30" spans="1:14" ht="41.25" customHeight="1" outlineLevel="1" x14ac:dyDescent="0.25">
      <c r="A30" s="17" t="s">
        <v>47</v>
      </c>
      <c r="B30" s="21">
        <f>SUM(C30:D30:E30:F30)</f>
        <v>3866.3426800000002</v>
      </c>
      <c r="C30" s="22">
        <v>3866.3426800000002</v>
      </c>
      <c r="D30" s="22"/>
      <c r="E30" s="22"/>
      <c r="F30" s="22"/>
      <c r="G30" s="21">
        <f>SUM(H30:I30:J30:K30)</f>
        <v>406.18020000000001</v>
      </c>
      <c r="H30" s="22">
        <v>406.18020000000001</v>
      </c>
      <c r="I30" s="22"/>
      <c r="J30" s="22"/>
      <c r="K30" s="22"/>
      <c r="L30" s="24">
        <f t="shared" si="5"/>
        <v>10.505540600451898</v>
      </c>
      <c r="M30" s="5"/>
      <c r="N30" s="5"/>
    </row>
    <row r="31" spans="1:14" ht="39.75" customHeight="1" outlineLevel="1" x14ac:dyDescent="0.25">
      <c r="A31" s="17" t="s">
        <v>18</v>
      </c>
      <c r="B31" s="21">
        <f>SUM(C31:D31:E31:F31)</f>
        <v>10.8</v>
      </c>
      <c r="C31" s="22">
        <v>10.8</v>
      </c>
      <c r="D31" s="22"/>
      <c r="E31" s="22"/>
      <c r="F31" s="22"/>
      <c r="G31" s="21">
        <f>SUM(H31:I31:J31:K31)</f>
        <v>0</v>
      </c>
      <c r="H31" s="22">
        <v>0</v>
      </c>
      <c r="I31" s="22"/>
      <c r="J31" s="22"/>
      <c r="K31" s="22"/>
      <c r="L31" s="24">
        <f t="shared" si="5"/>
        <v>0</v>
      </c>
      <c r="M31" s="5"/>
      <c r="N31" s="5"/>
    </row>
    <row r="32" spans="1:14" ht="34.5" customHeight="1" outlineLevel="1" x14ac:dyDescent="0.25">
      <c r="A32" s="17" t="s">
        <v>33</v>
      </c>
      <c r="B32" s="21">
        <f>SUM(C32:D32:E32:F32)</f>
        <v>9700</v>
      </c>
      <c r="C32" s="22">
        <f>500+200</f>
        <v>700</v>
      </c>
      <c r="D32" s="22">
        <v>8000</v>
      </c>
      <c r="E32" s="22">
        <v>1000</v>
      </c>
      <c r="F32" s="38"/>
      <c r="G32" s="21">
        <f>SUM(H32:I32:J32:K32)</f>
        <v>0</v>
      </c>
      <c r="H32" s="22">
        <v>0</v>
      </c>
      <c r="I32" s="22">
        <v>0</v>
      </c>
      <c r="J32" s="22"/>
      <c r="K32" s="22"/>
      <c r="L32" s="24">
        <f t="shared" si="5"/>
        <v>0</v>
      </c>
      <c r="M32" s="5"/>
      <c r="N32" s="5"/>
    </row>
    <row r="33" spans="1:14" ht="36.75" customHeight="1" outlineLevel="1" x14ac:dyDescent="0.25">
      <c r="A33" s="17" t="s">
        <v>48</v>
      </c>
      <c r="B33" s="21">
        <f>SUM(C33:D33:E33:F33)</f>
        <v>3250</v>
      </c>
      <c r="C33" s="22">
        <v>292.5</v>
      </c>
      <c r="D33" s="22"/>
      <c r="E33" s="22">
        <v>2957.5</v>
      </c>
      <c r="F33" s="22"/>
      <c r="G33" s="21">
        <f>SUM(H33:I33:J33:K33)</f>
        <v>0</v>
      </c>
      <c r="H33" s="22">
        <v>0</v>
      </c>
      <c r="I33" s="22">
        <v>0</v>
      </c>
      <c r="J33" s="22"/>
      <c r="K33" s="38"/>
      <c r="L33" s="24">
        <f t="shared" si="5"/>
        <v>0</v>
      </c>
      <c r="M33" s="5"/>
      <c r="N33" s="5"/>
    </row>
    <row r="34" spans="1:14" ht="36.75" hidden="1" customHeight="1" outlineLevel="1" x14ac:dyDescent="0.25">
      <c r="A34" s="17" t="s">
        <v>34</v>
      </c>
      <c r="B34" s="21">
        <f>SUM(C34:D34:E34:F34)</f>
        <v>0</v>
      </c>
      <c r="C34" s="22"/>
      <c r="D34" s="22"/>
      <c r="E34" s="22"/>
      <c r="F34" s="22"/>
      <c r="G34" s="21">
        <f>SUM(H34:I34:J34:K34)</f>
        <v>0</v>
      </c>
      <c r="H34" s="22"/>
      <c r="I34" s="22"/>
      <c r="J34" s="22"/>
      <c r="K34" s="22"/>
      <c r="L34" s="24" t="e">
        <f t="shared" si="5"/>
        <v>#DIV/0!</v>
      </c>
      <c r="M34" s="5"/>
      <c r="N34" s="5"/>
    </row>
    <row r="35" spans="1:14" ht="49.5" customHeight="1" outlineLevel="1" x14ac:dyDescent="0.25">
      <c r="A35" s="17" t="s">
        <v>42</v>
      </c>
      <c r="B35" s="21">
        <f>SUM(C35:D35:E35:F35)</f>
        <v>100</v>
      </c>
      <c r="C35" s="22">
        <v>100</v>
      </c>
      <c r="D35" s="22"/>
      <c r="E35" s="22"/>
      <c r="F35" s="22"/>
      <c r="G35" s="21">
        <f>SUM(H35:I35:J35:K35)</f>
        <v>15.708</v>
      </c>
      <c r="H35" s="22">
        <v>15.708</v>
      </c>
      <c r="I35" s="22"/>
      <c r="J35" s="22"/>
      <c r="K35" s="22"/>
      <c r="L35" s="24">
        <f t="shared" si="5"/>
        <v>15.708</v>
      </c>
      <c r="M35" s="5"/>
      <c r="N35" s="5"/>
    </row>
    <row r="36" spans="1:14" ht="42" hidden="1" customHeight="1" outlineLevel="1" x14ac:dyDescent="0.25">
      <c r="A36" s="17" t="s">
        <v>36</v>
      </c>
      <c r="B36" s="21">
        <f>SUM(C36:D36:E36:F36)</f>
        <v>0</v>
      </c>
      <c r="C36" s="22"/>
      <c r="D36" s="22"/>
      <c r="E36" s="22"/>
      <c r="F36" s="22"/>
      <c r="G36" s="21">
        <f>SUM(H36:I36:J36:K36)</f>
        <v>0</v>
      </c>
      <c r="H36" s="22"/>
      <c r="I36" s="22"/>
      <c r="J36" s="22"/>
      <c r="K36" s="22"/>
      <c r="L36" s="24" t="e">
        <f t="shared" si="5"/>
        <v>#DIV/0!</v>
      </c>
      <c r="M36" s="5"/>
      <c r="N36" s="5"/>
    </row>
    <row r="37" spans="1:14" ht="62.25" customHeight="1" outlineLevel="1" x14ac:dyDescent="0.25">
      <c r="A37" s="16" t="s">
        <v>23</v>
      </c>
      <c r="B37" s="20">
        <f t="shared" ref="B37:K37" si="8">SUM(B38:B40)</f>
        <v>23692.696350000002</v>
      </c>
      <c r="C37" s="20">
        <f t="shared" si="8"/>
        <v>19548.396850000001</v>
      </c>
      <c r="D37" s="20">
        <f t="shared" si="8"/>
        <v>2000</v>
      </c>
      <c r="E37" s="20">
        <f t="shared" si="8"/>
        <v>2144.2995000000001</v>
      </c>
      <c r="F37" s="20">
        <f t="shared" si="8"/>
        <v>0</v>
      </c>
      <c r="G37" s="20">
        <f t="shared" si="8"/>
        <v>2147.7503000000002</v>
      </c>
      <c r="H37" s="20">
        <f t="shared" si="8"/>
        <v>1785.1970799999999</v>
      </c>
      <c r="I37" s="20">
        <f t="shared" si="8"/>
        <v>0</v>
      </c>
      <c r="J37" s="20">
        <f t="shared" si="8"/>
        <v>362.55322000000001</v>
      </c>
      <c r="K37" s="20">
        <f t="shared" si="8"/>
        <v>0</v>
      </c>
      <c r="L37" s="6">
        <f t="shared" si="5"/>
        <v>9.0650311314186904</v>
      </c>
      <c r="M37" s="5"/>
      <c r="N37" s="5"/>
    </row>
    <row r="38" spans="1:14" ht="43.9" customHeight="1" outlineLevel="1" x14ac:dyDescent="0.25">
      <c r="A38" s="17" t="s">
        <v>0</v>
      </c>
      <c r="B38" s="21">
        <f>SUM(C38:D38:E38:F38)</f>
        <v>3585.55</v>
      </c>
      <c r="C38" s="22">
        <v>1585.55</v>
      </c>
      <c r="D38" s="22">
        <v>2000</v>
      </c>
      <c r="E38" s="22"/>
      <c r="F38" s="22"/>
      <c r="G38" s="21">
        <f>SUM(H38:I38:J38:K38)</f>
        <v>166.91355999999999</v>
      </c>
      <c r="H38" s="22">
        <v>166.91355999999999</v>
      </c>
      <c r="I38" s="22"/>
      <c r="J38" s="22"/>
      <c r="K38" s="22"/>
      <c r="L38" s="24">
        <f t="shared" si="5"/>
        <v>4.6551731254619231</v>
      </c>
      <c r="M38" s="5"/>
      <c r="N38" s="5"/>
    </row>
    <row r="39" spans="1:14" ht="34.15" customHeight="1" outlineLevel="1" x14ac:dyDescent="0.25">
      <c r="A39" s="17" t="s">
        <v>1</v>
      </c>
      <c r="B39" s="21">
        <f>SUM(C39:D39:E39:F39)</f>
        <v>19343.862710000001</v>
      </c>
      <c r="C39" s="22">
        <f>15289.62371+2027.1195</f>
        <v>17316.743210000001</v>
      </c>
      <c r="D39" s="22"/>
      <c r="E39" s="22">
        <v>2027.1195</v>
      </c>
      <c r="F39" s="22"/>
      <c r="G39" s="21">
        <f>SUM(H39:I39:J39:K39)</f>
        <v>1875.5154300000002</v>
      </c>
      <c r="H39" s="22">
        <f>1184.26099+345.62722</f>
        <v>1529.8882100000001</v>
      </c>
      <c r="I39" s="22"/>
      <c r="J39" s="22">
        <v>345.62722000000002</v>
      </c>
      <c r="K39" s="22"/>
      <c r="L39" s="24">
        <f t="shared" si="5"/>
        <v>9.6956613997804784</v>
      </c>
      <c r="M39" s="5"/>
      <c r="N39" s="5"/>
    </row>
    <row r="40" spans="1:14" ht="42.6" customHeight="1" outlineLevel="1" x14ac:dyDescent="0.25">
      <c r="A40" s="17" t="s">
        <v>19</v>
      </c>
      <c r="B40" s="21">
        <f>SUM(C40:D40:E40:F40)</f>
        <v>763.2836400000001</v>
      </c>
      <c r="C40" s="22">
        <f>528.92364+117.18</f>
        <v>646.10364000000004</v>
      </c>
      <c r="D40" s="22"/>
      <c r="E40" s="22">
        <v>117.18</v>
      </c>
      <c r="F40" s="22"/>
      <c r="G40" s="21">
        <f>SUM(H40:I40:J40:K40)</f>
        <v>105.32131</v>
      </c>
      <c r="H40" s="22">
        <f>71.46931+16.926</f>
        <v>88.395309999999995</v>
      </c>
      <c r="I40" s="22"/>
      <c r="J40" s="22">
        <v>16.925999999999998</v>
      </c>
      <c r="K40" s="22"/>
      <c r="L40" s="24">
        <f t="shared" si="5"/>
        <v>13.798449813492661</v>
      </c>
      <c r="M40" s="5"/>
      <c r="N40" s="5"/>
    </row>
    <row r="41" spans="1:14" ht="64.5" customHeight="1" x14ac:dyDescent="0.25">
      <c r="A41" s="16" t="s">
        <v>11</v>
      </c>
      <c r="B41" s="20">
        <f>SUM(B42:B46)</f>
        <v>7658.9461600000004</v>
      </c>
      <c r="C41" s="20">
        <f t="shared" ref="B41:K41" si="9">SUM(C42:C46)</f>
        <v>6601.5573199999999</v>
      </c>
      <c r="D41" s="20">
        <f t="shared" si="9"/>
        <v>48.388840000000002</v>
      </c>
      <c r="E41" s="20">
        <f t="shared" si="9"/>
        <v>1009</v>
      </c>
      <c r="F41" s="20">
        <f t="shared" si="9"/>
        <v>0</v>
      </c>
      <c r="G41" s="20">
        <f t="shared" si="9"/>
        <v>707.45321000000001</v>
      </c>
      <c r="H41" s="20">
        <f t="shared" si="9"/>
        <v>707.45321000000001</v>
      </c>
      <c r="I41" s="20">
        <f t="shared" si="9"/>
        <v>0</v>
      </c>
      <c r="J41" s="20">
        <f t="shared" si="9"/>
        <v>0</v>
      </c>
      <c r="K41" s="20">
        <f t="shared" si="9"/>
        <v>0</v>
      </c>
      <c r="L41" s="6">
        <f t="shared" si="5"/>
        <v>9.2369523851046367</v>
      </c>
      <c r="M41" s="5"/>
      <c r="N41" s="5"/>
    </row>
    <row r="42" spans="1:14" ht="35.25" customHeight="1" outlineLevel="1" x14ac:dyDescent="0.25">
      <c r="A42" s="18" t="s">
        <v>52</v>
      </c>
      <c r="B42" s="21">
        <f>SUM(C42:D42:E42:F42)</f>
        <v>100</v>
      </c>
      <c r="C42" s="22">
        <v>100</v>
      </c>
      <c r="D42" s="22"/>
      <c r="E42" s="22"/>
      <c r="F42" s="22"/>
      <c r="G42" s="21">
        <f>SUM(H42:I42)</f>
        <v>22.88</v>
      </c>
      <c r="H42" s="22">
        <v>22.88</v>
      </c>
      <c r="I42" s="22"/>
      <c r="J42" s="22"/>
      <c r="K42" s="22"/>
      <c r="L42" s="24">
        <f t="shared" si="5"/>
        <v>22.88</v>
      </c>
      <c r="M42" s="5"/>
      <c r="N42" s="5"/>
    </row>
    <row r="43" spans="1:14" ht="33.75" customHeight="1" outlineLevel="1" x14ac:dyDescent="0.25">
      <c r="A43" s="17" t="s">
        <v>49</v>
      </c>
      <c r="B43" s="21">
        <f>SUM(C43:D43:E43:F43)</f>
        <v>5984.8843200000001</v>
      </c>
      <c r="C43" s="22">
        <f>5968.08432+16.8</f>
        <v>5984.8843200000001</v>
      </c>
      <c r="D43" s="22"/>
      <c r="E43" s="22"/>
      <c r="F43" s="22"/>
      <c r="G43" s="21">
        <f>SUM(H43:I43:J43:K43)</f>
        <v>684.57321000000002</v>
      </c>
      <c r="H43" s="22">
        <v>684.57321000000002</v>
      </c>
      <c r="I43" s="22"/>
      <c r="J43" s="22"/>
      <c r="K43" s="22"/>
      <c r="L43" s="24">
        <f t="shared" si="5"/>
        <v>11.438369956664426</v>
      </c>
      <c r="M43" s="5"/>
      <c r="N43" s="5"/>
    </row>
    <row r="44" spans="1:14" ht="33.75" hidden="1" customHeight="1" outlineLevel="1" x14ac:dyDescent="0.25">
      <c r="A44" s="18" t="s">
        <v>37</v>
      </c>
      <c r="B44" s="39">
        <f>SUM(C44:D44:E44:F44)</f>
        <v>0</v>
      </c>
      <c r="C44" s="38"/>
      <c r="D44" s="22"/>
      <c r="E44" s="38"/>
      <c r="F44" s="38"/>
      <c r="G44" s="39">
        <f>SUM(H44:I44:J44:K44)</f>
        <v>0</v>
      </c>
      <c r="H44" s="38"/>
      <c r="I44" s="22"/>
      <c r="J44" s="38"/>
      <c r="K44" s="38"/>
      <c r="L44" s="40" t="e">
        <f t="shared" si="5"/>
        <v>#DIV/0!</v>
      </c>
      <c r="M44" s="5"/>
      <c r="N44" s="5"/>
    </row>
    <row r="45" spans="1:14" ht="41.25" customHeight="1" outlineLevel="1" x14ac:dyDescent="0.25">
      <c r="A45" s="18" t="s">
        <v>38</v>
      </c>
      <c r="B45" s="21">
        <f>SUM(C45:D45:E45:F45)</f>
        <v>261.78883999999999</v>
      </c>
      <c r="C45" s="22">
        <v>213.4</v>
      </c>
      <c r="D45" s="22">
        <v>48.388840000000002</v>
      </c>
      <c r="E45" s="22"/>
      <c r="F45" s="38"/>
      <c r="G45" s="21">
        <f>SUM(H45:I45:J45:K45)</f>
        <v>0</v>
      </c>
      <c r="H45" s="22">
        <v>0</v>
      </c>
      <c r="I45" s="22"/>
      <c r="J45" s="22"/>
      <c r="K45" s="22"/>
      <c r="L45" s="24">
        <f t="shared" si="5"/>
        <v>0</v>
      </c>
      <c r="M45" s="5"/>
      <c r="N45" s="5"/>
    </row>
    <row r="46" spans="1:14" ht="38.25" customHeight="1" x14ac:dyDescent="0.25">
      <c r="A46" s="18" t="s">
        <v>39</v>
      </c>
      <c r="B46" s="21">
        <f>SUM(C46:D46:E46:F46)</f>
        <v>1312.2730000000001</v>
      </c>
      <c r="C46" s="23">
        <v>303.27300000000002</v>
      </c>
      <c r="D46" s="22"/>
      <c r="E46" s="22">
        <v>1009</v>
      </c>
      <c r="F46" s="22"/>
      <c r="G46" s="21">
        <f>SUM(H46:I46:J46:K46)</f>
        <v>0</v>
      </c>
      <c r="H46" s="22"/>
      <c r="I46" s="22"/>
      <c r="J46" s="22"/>
      <c r="K46" s="22"/>
      <c r="L46" s="24">
        <f t="shared" si="5"/>
        <v>0</v>
      </c>
      <c r="M46" s="5"/>
      <c r="N46" s="5"/>
    </row>
    <row r="47" spans="1:14" ht="85.7" customHeight="1" outlineLevel="1" x14ac:dyDescent="0.25">
      <c r="B47" s="13"/>
      <c r="C47" s="14"/>
      <c r="D47" s="14"/>
      <c r="E47" s="14"/>
      <c r="F47" s="14"/>
      <c r="G47" s="13"/>
      <c r="H47" s="14"/>
      <c r="I47" s="14"/>
      <c r="J47" s="14"/>
      <c r="K47" s="14"/>
      <c r="M47" s="5"/>
      <c r="N47" s="5"/>
    </row>
    <row r="48" spans="1:14" ht="54" customHeight="1" x14ac:dyDescent="0.25">
      <c r="B48" s="13"/>
      <c r="C48" s="14"/>
      <c r="D48" s="14"/>
      <c r="E48" s="14"/>
      <c r="F48" s="14"/>
      <c r="G48" s="13"/>
      <c r="H48" s="14"/>
      <c r="I48" s="14"/>
      <c r="J48" s="14"/>
      <c r="K48" s="14"/>
      <c r="M48" s="5"/>
      <c r="N48" s="5"/>
    </row>
    <row r="49" spans="2:11" ht="33" customHeight="1" outlineLevel="1" x14ac:dyDescent="0.25">
      <c r="B49" s="13"/>
      <c r="C49" s="14"/>
      <c r="D49" s="14"/>
      <c r="E49" s="14"/>
      <c r="F49" s="14"/>
      <c r="G49" s="13"/>
      <c r="H49" s="14"/>
      <c r="I49" s="14"/>
      <c r="J49" s="14"/>
      <c r="K49" s="14"/>
    </row>
    <row r="50" spans="2:11" ht="63.95" customHeight="1" outlineLevel="1" x14ac:dyDescent="0.25">
      <c r="B50" s="13"/>
      <c r="C50" s="14"/>
      <c r="D50" s="14"/>
      <c r="E50" s="14"/>
      <c r="F50" s="14"/>
      <c r="G50" s="13"/>
      <c r="H50" s="14"/>
      <c r="I50" s="14"/>
      <c r="J50" s="14"/>
      <c r="K50" s="14"/>
    </row>
    <row r="51" spans="2:11" ht="31.7" customHeight="1" outlineLevel="1" x14ac:dyDescent="0.25">
      <c r="B51" s="13"/>
      <c r="C51" s="14"/>
      <c r="D51" s="14"/>
      <c r="E51" s="14"/>
      <c r="F51" s="14"/>
      <c r="G51" s="13"/>
      <c r="H51" s="14"/>
      <c r="I51" s="14"/>
      <c r="J51" s="14"/>
      <c r="K51" s="14"/>
    </row>
    <row r="52" spans="2:11" ht="21.75" customHeight="1" outlineLevel="1" x14ac:dyDescent="0.25">
      <c r="B52" s="13"/>
      <c r="C52" s="14"/>
      <c r="D52" s="14"/>
      <c r="E52" s="14"/>
      <c r="F52" s="14"/>
      <c r="G52" s="13"/>
      <c r="H52" s="14"/>
      <c r="I52" s="14"/>
      <c r="J52" s="14"/>
      <c r="K52" s="14"/>
    </row>
    <row r="53" spans="2:11" x14ac:dyDescent="0.25">
      <c r="B53" s="13"/>
      <c r="C53" s="14"/>
      <c r="D53" s="14"/>
      <c r="E53" s="14"/>
      <c r="F53" s="14"/>
      <c r="G53" s="13"/>
      <c r="H53" s="14"/>
      <c r="I53" s="14"/>
      <c r="J53" s="14"/>
      <c r="K53" s="14"/>
    </row>
    <row r="54" spans="2:11" x14ac:dyDescent="0.25">
      <c r="B54" s="13"/>
      <c r="C54" s="14"/>
      <c r="D54" s="14"/>
      <c r="E54" s="14"/>
      <c r="F54" s="14"/>
      <c r="G54" s="13"/>
      <c r="H54" s="14"/>
      <c r="I54" s="14"/>
      <c r="J54" s="14"/>
      <c r="K54" s="14"/>
    </row>
    <row r="55" spans="2:11" x14ac:dyDescent="0.25">
      <c r="B55" s="13"/>
      <c r="C55" s="14"/>
      <c r="D55" s="14"/>
      <c r="E55" s="14"/>
      <c r="F55" s="14"/>
      <c r="G55" s="13"/>
      <c r="H55" s="14"/>
      <c r="I55" s="14"/>
      <c r="J55" s="14"/>
      <c r="K55" s="14"/>
    </row>
    <row r="56" spans="2:11" x14ac:dyDescent="0.25">
      <c r="B56" s="13"/>
      <c r="C56" s="14"/>
      <c r="D56" s="14"/>
      <c r="E56" s="14"/>
      <c r="F56" s="14"/>
      <c r="G56" s="13"/>
      <c r="H56" s="14"/>
      <c r="I56" s="14"/>
      <c r="J56" s="14"/>
      <c r="K56" s="14"/>
    </row>
    <row r="57" spans="2:11" x14ac:dyDescent="0.25">
      <c r="B57" s="13"/>
      <c r="C57" s="14"/>
      <c r="D57" s="14"/>
      <c r="E57" s="14"/>
      <c r="F57" s="14"/>
      <c r="G57" s="13"/>
      <c r="H57" s="14"/>
      <c r="I57" s="14"/>
      <c r="J57" s="14"/>
      <c r="K57" s="14"/>
    </row>
    <row r="58" spans="2:11" x14ac:dyDescent="0.25">
      <c r="B58" s="13"/>
      <c r="C58" s="14"/>
      <c r="D58" s="14"/>
      <c r="E58" s="14"/>
      <c r="F58" s="14"/>
      <c r="G58" s="13"/>
      <c r="H58" s="14"/>
      <c r="I58" s="14"/>
      <c r="J58" s="14"/>
      <c r="K58" s="14"/>
    </row>
    <row r="59" spans="2:11" x14ac:dyDescent="0.25">
      <c r="B59" s="13"/>
      <c r="C59" s="14"/>
      <c r="D59" s="14"/>
      <c r="E59" s="14"/>
      <c r="F59" s="14"/>
      <c r="G59" s="13"/>
      <c r="H59" s="14"/>
      <c r="I59" s="14"/>
      <c r="J59" s="14"/>
      <c r="K59" s="14"/>
    </row>
    <row r="60" spans="2:11" x14ac:dyDescent="0.25">
      <c r="B60" s="13"/>
      <c r="C60" s="14"/>
      <c r="D60" s="14"/>
      <c r="E60" s="14"/>
      <c r="F60" s="14"/>
      <c r="G60" s="13"/>
      <c r="H60" s="14"/>
      <c r="I60" s="14"/>
      <c r="J60" s="14"/>
      <c r="K60" s="14"/>
    </row>
    <row r="61" spans="2:11" x14ac:dyDescent="0.25">
      <c r="B61" s="13"/>
      <c r="C61" s="14"/>
      <c r="D61" s="14"/>
      <c r="E61" s="14"/>
      <c r="F61" s="14"/>
      <c r="G61" s="13"/>
      <c r="H61" s="14"/>
      <c r="I61" s="14"/>
      <c r="J61" s="14"/>
      <c r="K61" s="14"/>
    </row>
    <row r="62" spans="2:11" x14ac:dyDescent="0.25">
      <c r="B62" s="13"/>
      <c r="C62" s="14"/>
      <c r="D62" s="14"/>
      <c r="E62" s="14"/>
      <c r="F62" s="14"/>
      <c r="G62" s="13"/>
      <c r="H62" s="14"/>
      <c r="I62" s="14"/>
      <c r="J62" s="14"/>
      <c r="K62" s="14"/>
    </row>
    <row r="63" spans="2:11" x14ac:dyDescent="0.25">
      <c r="B63" s="13"/>
      <c r="C63" s="14"/>
      <c r="D63" s="14"/>
      <c r="E63" s="14"/>
      <c r="F63" s="14"/>
      <c r="G63" s="13"/>
      <c r="H63" s="14"/>
      <c r="I63" s="14"/>
      <c r="J63" s="14"/>
      <c r="K63" s="14"/>
    </row>
    <row r="64" spans="2:11" x14ac:dyDescent="0.25">
      <c r="B64" s="13"/>
      <c r="C64" s="14"/>
      <c r="D64" s="14"/>
      <c r="E64" s="14"/>
      <c r="F64" s="14"/>
      <c r="G64" s="13"/>
      <c r="H64" s="14"/>
      <c r="I64" s="14"/>
      <c r="J64" s="14"/>
      <c r="K64" s="14"/>
    </row>
    <row r="65" spans="2:11" x14ac:dyDescent="0.25">
      <c r="B65" s="13"/>
      <c r="C65" s="14"/>
      <c r="D65" s="14"/>
      <c r="E65" s="14"/>
      <c r="F65" s="14"/>
      <c r="G65" s="13"/>
      <c r="H65" s="14"/>
      <c r="I65" s="14"/>
      <c r="J65" s="14"/>
      <c r="K65" s="14"/>
    </row>
    <row r="66" spans="2:11" x14ac:dyDescent="0.25">
      <c r="B66" s="13"/>
      <c r="C66" s="14"/>
      <c r="D66" s="14"/>
      <c r="E66" s="14"/>
      <c r="F66" s="14"/>
      <c r="G66" s="13"/>
      <c r="H66" s="14"/>
      <c r="I66" s="14"/>
      <c r="J66" s="14"/>
      <c r="K66" s="14"/>
    </row>
    <row r="67" spans="2:11" x14ac:dyDescent="0.25">
      <c r="B67" s="13"/>
      <c r="C67" s="14"/>
      <c r="D67" s="14"/>
      <c r="E67" s="14"/>
      <c r="F67" s="14"/>
      <c r="G67" s="13"/>
      <c r="H67" s="14"/>
      <c r="I67" s="14"/>
      <c r="J67" s="14"/>
      <c r="K67" s="14"/>
    </row>
    <row r="68" spans="2:11" x14ac:dyDescent="0.25">
      <c r="B68" s="13"/>
      <c r="C68" s="14"/>
      <c r="D68" s="14"/>
      <c r="E68" s="14"/>
      <c r="F68" s="14"/>
      <c r="G68" s="13"/>
      <c r="H68" s="14"/>
      <c r="I68" s="14"/>
      <c r="J68" s="14"/>
      <c r="K68" s="14"/>
    </row>
    <row r="69" spans="2:11" x14ac:dyDescent="0.25">
      <c r="B69" s="13"/>
      <c r="C69" s="14"/>
      <c r="D69" s="14"/>
      <c r="E69" s="14"/>
      <c r="F69" s="14"/>
      <c r="G69" s="13"/>
      <c r="H69" s="14"/>
      <c r="I69" s="14"/>
      <c r="J69" s="14"/>
      <c r="K69" s="14"/>
    </row>
    <row r="70" spans="2:11" x14ac:dyDescent="0.25">
      <c r="B70" s="13"/>
      <c r="C70" s="14"/>
      <c r="D70" s="14"/>
      <c r="E70" s="14"/>
      <c r="F70" s="14"/>
      <c r="G70" s="13"/>
      <c r="H70" s="14"/>
      <c r="I70" s="14"/>
      <c r="J70" s="14"/>
      <c r="K70" s="14"/>
    </row>
    <row r="71" spans="2:11" x14ac:dyDescent="0.25">
      <c r="B71" s="13"/>
      <c r="C71" s="14"/>
      <c r="D71" s="14"/>
      <c r="E71" s="14"/>
      <c r="F71" s="14"/>
      <c r="G71" s="13"/>
      <c r="H71" s="14"/>
      <c r="I71" s="14"/>
      <c r="J71" s="14"/>
      <c r="K71" s="14"/>
    </row>
    <row r="72" spans="2:11" x14ac:dyDescent="0.25">
      <c r="B72" s="13"/>
      <c r="C72" s="14"/>
      <c r="D72" s="14"/>
      <c r="E72" s="14"/>
      <c r="F72" s="14"/>
      <c r="G72" s="13"/>
      <c r="H72" s="14"/>
      <c r="I72" s="14"/>
      <c r="J72" s="14"/>
      <c r="K72" s="14"/>
    </row>
    <row r="73" spans="2:11" x14ac:dyDescent="0.25">
      <c r="B73" s="13"/>
      <c r="C73" s="14"/>
      <c r="D73" s="14"/>
      <c r="E73" s="14"/>
      <c r="F73" s="14"/>
      <c r="G73" s="13"/>
      <c r="H73" s="14"/>
      <c r="I73" s="14"/>
      <c r="J73" s="14"/>
      <c r="K73" s="14"/>
    </row>
    <row r="74" spans="2:11" x14ac:dyDescent="0.25">
      <c r="B74" s="13"/>
      <c r="C74" s="14"/>
      <c r="D74" s="14"/>
      <c r="E74" s="14"/>
      <c r="F74" s="14"/>
      <c r="G74" s="13"/>
      <c r="H74" s="14"/>
      <c r="I74" s="14"/>
      <c r="J74" s="14"/>
      <c r="K74" s="14"/>
    </row>
    <row r="75" spans="2:11" x14ac:dyDescent="0.25">
      <c r="B75" s="13"/>
      <c r="C75" s="14"/>
      <c r="D75" s="14"/>
      <c r="E75" s="14"/>
      <c r="F75" s="14"/>
      <c r="G75" s="13"/>
      <c r="H75" s="14"/>
      <c r="I75" s="14"/>
      <c r="J75" s="14"/>
      <c r="K75" s="14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2021-09-06T12:28:35Z</dcterms:modified>
</cp:coreProperties>
</file>