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DB7CE4A-1B4C-4BA4-B9DC-1914A4E0A8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СВОД подпр.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9" l="1"/>
  <c r="L6" i="9"/>
  <c r="L7" i="9"/>
  <c r="L8" i="9"/>
  <c r="L9" i="9"/>
  <c r="L10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12" i="9"/>
  <c r="L11" i="9"/>
  <c r="D5" i="9" l="1"/>
  <c r="E5" i="9"/>
  <c r="F5" i="9"/>
  <c r="G5" i="9"/>
  <c r="H5" i="9"/>
  <c r="I5" i="9"/>
  <c r="J5" i="9"/>
  <c r="K5" i="9"/>
  <c r="C5" i="9"/>
  <c r="B5" i="9"/>
  <c r="D6" i="9"/>
  <c r="E6" i="9"/>
  <c r="F6" i="9"/>
  <c r="G6" i="9"/>
  <c r="H6" i="9"/>
  <c r="I6" i="9"/>
  <c r="J6" i="9"/>
  <c r="K6" i="9"/>
  <c r="C6" i="9"/>
  <c r="B6" i="9"/>
  <c r="D11" i="9"/>
  <c r="E11" i="9"/>
  <c r="F11" i="9"/>
  <c r="G11" i="9"/>
  <c r="H11" i="9"/>
  <c r="I11" i="9"/>
  <c r="J11" i="9"/>
  <c r="K11" i="9"/>
  <c r="C11" i="9"/>
  <c r="B11" i="9"/>
  <c r="G15" i="9"/>
  <c r="B15" i="9"/>
  <c r="D7" i="9"/>
  <c r="E7" i="9"/>
  <c r="F7" i="9"/>
  <c r="G7" i="9"/>
  <c r="H7" i="9"/>
  <c r="I7" i="9"/>
  <c r="J7" i="9"/>
  <c r="K7" i="9"/>
  <c r="C7" i="9"/>
  <c r="B7" i="9"/>
  <c r="E16" i="9"/>
  <c r="F16" i="9"/>
  <c r="G16" i="9"/>
  <c r="H16" i="9"/>
  <c r="I16" i="9"/>
  <c r="J16" i="9"/>
  <c r="K16" i="9"/>
  <c r="D16" i="9"/>
  <c r="C16" i="9"/>
  <c r="B16" i="9"/>
  <c r="G26" i="9"/>
  <c r="F27" i="9"/>
  <c r="K38" i="9"/>
  <c r="K37" i="9" s="1"/>
  <c r="J38" i="9"/>
  <c r="J37" i="9" s="1"/>
  <c r="I38" i="9"/>
  <c r="I37" i="9" s="1"/>
  <c r="H38" i="9"/>
  <c r="F38" i="9"/>
  <c r="F37" i="9" s="1"/>
  <c r="E38" i="9"/>
  <c r="E37" i="9" s="1"/>
  <c r="D38" i="9"/>
  <c r="C38" i="9"/>
  <c r="C37" i="9" s="1"/>
  <c r="G40" i="9"/>
  <c r="G39" i="9"/>
  <c r="G38" i="9" s="1"/>
  <c r="G37" i="9" s="1"/>
  <c r="B40" i="9"/>
  <c r="B39" i="9"/>
  <c r="B38" i="9" s="1"/>
  <c r="K41" i="9"/>
  <c r="J41" i="9"/>
  <c r="I41" i="9"/>
  <c r="H41" i="9"/>
  <c r="H37" i="9" s="1"/>
  <c r="F41" i="9"/>
  <c r="E41" i="9"/>
  <c r="D41" i="9"/>
  <c r="D37" i="9" s="1"/>
  <c r="C41" i="9"/>
  <c r="G42" i="9"/>
  <c r="G41" i="9" s="1"/>
  <c r="B42" i="9"/>
  <c r="B41" i="9" s="1"/>
  <c r="K43" i="9"/>
  <c r="J43" i="9"/>
  <c r="I43" i="9"/>
  <c r="H43" i="9"/>
  <c r="F43" i="9"/>
  <c r="E43" i="9"/>
  <c r="D43" i="9"/>
  <c r="C43" i="9"/>
  <c r="G44" i="9"/>
  <c r="G43" i="9" s="1"/>
  <c r="B44" i="9"/>
  <c r="B43" i="9" s="1"/>
  <c r="K45" i="9"/>
  <c r="J45" i="9"/>
  <c r="I45" i="9"/>
  <c r="H45" i="9"/>
  <c r="F45" i="9"/>
  <c r="E45" i="9"/>
  <c r="D45" i="9"/>
  <c r="C45" i="9"/>
  <c r="B46" i="9"/>
  <c r="G47" i="9"/>
  <c r="G46" i="9"/>
  <c r="G45" i="9" s="1"/>
  <c r="B47" i="9"/>
  <c r="B45" i="9" s="1"/>
  <c r="G24" i="9"/>
  <c r="B24" i="9"/>
  <c r="G22" i="9"/>
  <c r="B22" i="9"/>
  <c r="G21" i="9"/>
  <c r="B21" i="9"/>
  <c r="G20" i="9"/>
  <c r="B20" i="9"/>
  <c r="G19" i="9"/>
  <c r="B19" i="9"/>
  <c r="H17" i="9"/>
  <c r="G17" i="9" s="1"/>
  <c r="C17" i="9"/>
  <c r="B17" i="9" s="1"/>
  <c r="G12" i="9"/>
  <c r="B12" i="9"/>
  <c r="G9" i="9"/>
  <c r="B9" i="9"/>
  <c r="G8" i="9"/>
  <c r="B8" i="9"/>
  <c r="B26" i="9"/>
  <c r="K32" i="9"/>
  <c r="J32" i="9"/>
  <c r="I32" i="9"/>
  <c r="F32" i="9"/>
  <c r="E32" i="9"/>
  <c r="D32" i="9"/>
  <c r="G36" i="9"/>
  <c r="B36" i="9"/>
  <c r="K27" i="9"/>
  <c r="J27" i="9"/>
  <c r="I27" i="9"/>
  <c r="H27" i="9"/>
  <c r="E27" i="9"/>
  <c r="D27" i="9"/>
  <c r="C28" i="9"/>
  <c r="B28" i="9" s="1"/>
  <c r="B31" i="9"/>
  <c r="G31" i="9"/>
  <c r="C14" i="9"/>
  <c r="B14" i="9" s="1"/>
  <c r="G35" i="9"/>
  <c r="G33" i="9"/>
  <c r="B33" i="9"/>
  <c r="G30" i="9"/>
  <c r="G29" i="9"/>
  <c r="G28" i="9"/>
  <c r="B30" i="9"/>
  <c r="G25" i="9"/>
  <c r="G23" i="9"/>
  <c r="G18" i="9"/>
  <c r="B25" i="9"/>
  <c r="B23" i="9"/>
  <c r="B18" i="9"/>
  <c r="G14" i="9"/>
  <c r="G13" i="9"/>
  <c r="B13" i="9"/>
  <c r="G10" i="9"/>
  <c r="B10" i="9"/>
  <c r="C35" i="9"/>
  <c r="B35" i="9" s="1"/>
  <c r="H34" i="9"/>
  <c r="G34" i="9" s="1"/>
  <c r="C34" i="9"/>
  <c r="C29" i="9"/>
  <c r="B29" i="9" s="1"/>
  <c r="B37" i="9" l="1"/>
  <c r="C32" i="9"/>
  <c r="G27" i="9"/>
  <c r="G32" i="9"/>
  <c r="H32" i="9"/>
  <c r="B27" i="9"/>
  <c r="C27" i="9"/>
  <c r="B34" i="9"/>
  <c r="B32" i="9" s="1"/>
</calcChain>
</file>

<file path=xl/sharedStrings.xml><?xml version="1.0" encoding="utf-8"?>
<sst xmlns="http://schemas.openxmlformats.org/spreadsheetml/2006/main" count="60" uniqueCount="53">
  <si>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</si>
  <si>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</si>
  <si>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</si>
  <si>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</si>
  <si>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</si>
  <si>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</si>
  <si>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</si>
  <si>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</si>
  <si>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</si>
  <si>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01.04.2022</t>
    </r>
    <r>
      <rPr>
        <b/>
        <sz val="12"/>
        <rFont val="Times New Roman"/>
        <family val="1"/>
        <charset val="204"/>
      </rPr>
      <t xml:space="preserve"> года</t>
    </r>
  </si>
  <si>
    <t>ПЛАН  на  2022 год  (тыс. руб.)</t>
  </si>
  <si>
    <t>ФАКТ за 1 кв. 2022 года (тыс. руб)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</si>
  <si>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</si>
  <si>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</si>
  <si>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</si>
  <si>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</si>
  <si>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</si>
  <si>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</si>
  <si>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</si>
  <si>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</si>
  <si>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</si>
  <si>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"Дорожная сеть"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</si>
  <si>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</si>
  <si>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</si>
  <si>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</si>
  <si>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</si>
  <si>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</si>
  <si>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</si>
  <si>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</si>
  <si>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</si>
  <si>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</si>
  <si>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</si>
  <si>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</si>
  <si>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</si>
  <si>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</si>
  <si>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</si>
  <si>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</si>
  <si>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</si>
  <si>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</si>
  <si>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</si>
  <si>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</si>
  <si>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</si>
  <si>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</si>
  <si>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Строительство газопроводов высокого и низкого давления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</si>
  <si>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</si>
  <si>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созданию мест (площадок) накопления твердых коммунальных отходов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</si>
  <si>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</si>
  <si>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Ликвидация аварийного жилищного фонда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</si>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</sst>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workbookViewId="0">
      <pane ySplit="4" topLeftCell="A5" activePane="bottomLeft" state="frozen"/>
      <selection pane="bottomLeft" activeCell="M6" sqref="M6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8" customWidth="1"/>
    <col min="3" max="3" width="10.7109375" style="1" customWidth="1"/>
    <col min="4" max="4" width="9.28515625" style="1" customWidth="1"/>
    <col min="5" max="5" width="8.85546875" style="1" customWidth="1"/>
    <col min="6" max="6" width="7.85546875" style="1" customWidth="1"/>
    <col min="7" max="7" width="10.28515625" style="8" customWidth="1"/>
    <col min="8" max="8" width="11.7109375" style="1" customWidth="1"/>
    <col min="9" max="9" width="8.7109375" style="1" customWidth="1"/>
    <col min="10" max="10" width="10.5703125" style="1" customWidth="1"/>
    <col min="11" max="11" width="7.42578125" style="1" customWidth="1"/>
    <col min="12" max="12" width="10.28515625" style="11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20.25" customHeight="1" x14ac:dyDescent="0.25">
      <c r="A2" s="32" t="s">
        <v>0</v>
      </c>
      <c r="B2" s="33" t="s">
        <v>10</v>
      </c>
      <c r="C2" s="33"/>
      <c r="D2" s="33"/>
      <c r="E2" s="33"/>
      <c r="F2" s="33"/>
      <c r="G2" s="34" t="s">
        <v>11</v>
      </c>
      <c r="H2" s="35"/>
      <c r="I2" s="35"/>
      <c r="J2" s="35"/>
      <c r="K2" s="35"/>
      <c r="L2" s="36" t="s">
        <v>1</v>
      </c>
    </row>
    <row r="3" spans="1:14" ht="16.5" customHeight="1" x14ac:dyDescent="0.25">
      <c r="A3" s="32"/>
      <c r="B3" s="37" t="s">
        <v>2</v>
      </c>
      <c r="C3" s="38" t="s">
        <v>3</v>
      </c>
      <c r="D3" s="39"/>
      <c r="E3" s="39"/>
      <c r="F3" s="40"/>
      <c r="G3" s="37" t="s">
        <v>2</v>
      </c>
      <c r="H3" s="41" t="s">
        <v>3</v>
      </c>
      <c r="I3" s="42"/>
      <c r="J3" s="42"/>
      <c r="K3" s="43"/>
      <c r="L3" s="36"/>
    </row>
    <row r="4" spans="1:14" ht="53.65" customHeight="1" x14ac:dyDescent="0.25">
      <c r="A4" s="32"/>
      <c r="B4" s="37"/>
      <c r="C4" s="2" t="s">
        <v>8</v>
      </c>
      <c r="D4" s="2" t="s">
        <v>4</v>
      </c>
      <c r="E4" s="2" t="s">
        <v>5</v>
      </c>
      <c r="F4" s="2" t="s">
        <v>6</v>
      </c>
      <c r="G4" s="37"/>
      <c r="H4" s="2" t="s">
        <v>8</v>
      </c>
      <c r="I4" s="2" t="s">
        <v>4</v>
      </c>
      <c r="J4" s="2" t="s">
        <v>5</v>
      </c>
      <c r="K4" s="2" t="s">
        <v>6</v>
      </c>
      <c r="L4" s="36"/>
    </row>
    <row r="5" spans="1:14" ht="49.7" customHeight="1" x14ac:dyDescent="0.25">
      <c r="A5" s="17" t="s">
        <v>7</v>
      </c>
      <c r="B5" s="18">
        <f>SUM(B6,B37)</f>
        <v>89927.085920000012</v>
      </c>
      <c r="C5" s="18">
        <f>SUM(C6,C37)</f>
        <v>53726.711290000007</v>
      </c>
      <c r="D5" s="18">
        <f t="shared" ref="D5:K5" si="0">SUM(D6,D37)</f>
        <v>0</v>
      </c>
      <c r="E5" s="18">
        <f t="shared" si="0"/>
        <v>36200.374629999998</v>
      </c>
      <c r="F5" s="18">
        <f t="shared" si="0"/>
        <v>0</v>
      </c>
      <c r="G5" s="18">
        <f t="shared" si="0"/>
        <v>8081.8750799999998</v>
      </c>
      <c r="H5" s="18">
        <f t="shared" si="0"/>
        <v>7222.7325300000002</v>
      </c>
      <c r="I5" s="18">
        <f t="shared" si="0"/>
        <v>0</v>
      </c>
      <c r="J5" s="18">
        <f t="shared" si="0"/>
        <v>859.14255000000003</v>
      </c>
      <c r="K5" s="18">
        <f t="shared" si="0"/>
        <v>0</v>
      </c>
      <c r="L5" s="16">
        <f t="shared" ref="L5:L10" si="1">G5/B5*100</f>
        <v>8.9871421911633078</v>
      </c>
      <c r="M5" s="3"/>
      <c r="N5" s="3"/>
    </row>
    <row r="6" spans="1:14" ht="49.7" customHeight="1" x14ac:dyDescent="0.25">
      <c r="A6" s="17" t="s">
        <v>12</v>
      </c>
      <c r="B6" s="18">
        <f>SUM(B7,B11,B16,B27,B32)</f>
        <v>55899.359070000006</v>
      </c>
      <c r="C6" s="18">
        <f>SUM(C7,C11,C16,C27,C32)</f>
        <v>49179.659070000009</v>
      </c>
      <c r="D6" s="18">
        <f t="shared" ref="D6:K6" si="2">SUM(D7,D11,D16,D27,D32)</f>
        <v>0</v>
      </c>
      <c r="E6" s="18">
        <f t="shared" si="2"/>
        <v>6719.7</v>
      </c>
      <c r="F6" s="18">
        <f t="shared" si="2"/>
        <v>0</v>
      </c>
      <c r="G6" s="18">
        <f t="shared" si="2"/>
        <v>8081.8750799999998</v>
      </c>
      <c r="H6" s="18">
        <f t="shared" si="2"/>
        <v>7222.7325300000002</v>
      </c>
      <c r="I6" s="18">
        <f t="shared" si="2"/>
        <v>0</v>
      </c>
      <c r="J6" s="18">
        <f t="shared" si="2"/>
        <v>859.14255000000003</v>
      </c>
      <c r="K6" s="18">
        <f t="shared" si="2"/>
        <v>0</v>
      </c>
      <c r="L6" s="16">
        <f t="shared" si="1"/>
        <v>14.457902942821702</v>
      </c>
      <c r="M6" s="3"/>
      <c r="N6" s="3"/>
    </row>
    <row r="7" spans="1:14" ht="56.25" customHeight="1" x14ac:dyDescent="0.25">
      <c r="A7" s="30" t="s">
        <v>13</v>
      </c>
      <c r="B7" s="13">
        <f>SUM(B8:B10)</f>
        <v>2254.7579999999998</v>
      </c>
      <c r="C7" s="13">
        <f>SUM(C8:C10)</f>
        <v>2254.7579999999998</v>
      </c>
      <c r="D7" s="13">
        <f t="shared" ref="D7:K7" si="3">SUM(D8:D10)</f>
        <v>0</v>
      </c>
      <c r="E7" s="13">
        <f t="shared" si="3"/>
        <v>0</v>
      </c>
      <c r="F7" s="13">
        <f t="shared" si="3"/>
        <v>0</v>
      </c>
      <c r="G7" s="13">
        <f t="shared" si="3"/>
        <v>238.57156000000001</v>
      </c>
      <c r="H7" s="13">
        <f t="shared" si="3"/>
        <v>238.57156000000001</v>
      </c>
      <c r="I7" s="13">
        <f t="shared" si="3"/>
        <v>0</v>
      </c>
      <c r="J7" s="13">
        <f t="shared" si="3"/>
        <v>0</v>
      </c>
      <c r="K7" s="13">
        <f t="shared" si="3"/>
        <v>0</v>
      </c>
      <c r="L7" s="12">
        <f t="shared" si="1"/>
        <v>10.580805567604152</v>
      </c>
      <c r="M7" s="3"/>
      <c r="N7" s="3"/>
    </row>
    <row r="8" spans="1:14" ht="56.25" customHeight="1" x14ac:dyDescent="0.25">
      <c r="A8" s="25" t="s">
        <v>23</v>
      </c>
      <c r="B8" s="19">
        <f>SUM(C8:F8)</f>
        <v>1000</v>
      </c>
      <c r="C8" s="21">
        <v>1000</v>
      </c>
      <c r="D8" s="21"/>
      <c r="E8" s="21"/>
      <c r="F8" s="21"/>
      <c r="G8" s="19">
        <f>SUM(H8:K8)</f>
        <v>23</v>
      </c>
      <c r="H8" s="21">
        <v>23</v>
      </c>
      <c r="I8" s="21"/>
      <c r="J8" s="21"/>
      <c r="K8" s="21"/>
      <c r="L8" s="27">
        <f t="shared" si="1"/>
        <v>2.2999999999999998</v>
      </c>
      <c r="M8" s="3"/>
      <c r="N8" s="3"/>
    </row>
    <row r="9" spans="1:14" ht="56.25" customHeight="1" x14ac:dyDescent="0.25">
      <c r="A9" s="25" t="s">
        <v>22</v>
      </c>
      <c r="B9" s="19">
        <f>SUM(C9:F9)</f>
        <v>1214.758</v>
      </c>
      <c r="C9" s="21">
        <v>1214.758</v>
      </c>
      <c r="D9" s="21"/>
      <c r="E9" s="21"/>
      <c r="F9" s="21"/>
      <c r="G9" s="19">
        <f>SUM(H9:K9)</f>
        <v>215.57156000000001</v>
      </c>
      <c r="H9" s="21">
        <v>215.57156000000001</v>
      </c>
      <c r="I9" s="21"/>
      <c r="J9" s="21"/>
      <c r="K9" s="21"/>
      <c r="L9" s="27">
        <f t="shared" si="1"/>
        <v>17.746049830501221</v>
      </c>
      <c r="M9" s="3"/>
      <c r="N9" s="3"/>
    </row>
    <row r="10" spans="1:14" ht="44.25" customHeight="1" x14ac:dyDescent="0.25">
      <c r="A10" s="25" t="s">
        <v>50</v>
      </c>
      <c r="B10" s="19">
        <f>SUM(C10:F10)</f>
        <v>40</v>
      </c>
      <c r="C10" s="21">
        <v>40</v>
      </c>
      <c r="D10" s="21"/>
      <c r="E10" s="21"/>
      <c r="F10" s="21"/>
      <c r="G10" s="19">
        <f>SUM(H10:K10)</f>
        <v>0</v>
      </c>
      <c r="H10" s="21">
        <v>0</v>
      </c>
      <c r="I10" s="21"/>
      <c r="J10" s="21"/>
      <c r="K10" s="21"/>
      <c r="L10" s="27">
        <f t="shared" si="1"/>
        <v>0</v>
      </c>
      <c r="M10" s="3"/>
      <c r="N10" s="3"/>
    </row>
    <row r="11" spans="1:14" ht="39.75" customHeight="1" x14ac:dyDescent="0.25">
      <c r="A11" s="30" t="s">
        <v>14</v>
      </c>
      <c r="B11" s="13">
        <f>SUM(B12:B15)</f>
        <v>1100</v>
      </c>
      <c r="C11" s="13">
        <f>SUM(C12:C15)</f>
        <v>1100</v>
      </c>
      <c r="D11" s="13">
        <f t="shared" ref="D11:K11" si="4">SUM(D12:D15)</f>
        <v>0</v>
      </c>
      <c r="E11" s="13">
        <f t="shared" si="4"/>
        <v>0</v>
      </c>
      <c r="F11" s="13">
        <f t="shared" si="4"/>
        <v>0</v>
      </c>
      <c r="G11" s="13">
        <f t="shared" si="4"/>
        <v>400</v>
      </c>
      <c r="H11" s="13">
        <f t="shared" si="4"/>
        <v>400</v>
      </c>
      <c r="I11" s="13">
        <f t="shared" si="4"/>
        <v>0</v>
      </c>
      <c r="J11" s="13">
        <f t="shared" si="4"/>
        <v>0</v>
      </c>
      <c r="K11" s="13">
        <f t="shared" si="4"/>
        <v>0</v>
      </c>
      <c r="L11" s="12">
        <f>G11/B11*100</f>
        <v>36.363636363636367</v>
      </c>
      <c r="M11" s="4"/>
      <c r="N11" s="4"/>
    </row>
    <row r="12" spans="1:14" ht="39.75" customHeight="1" x14ac:dyDescent="0.25">
      <c r="A12" s="25" t="s">
        <v>24</v>
      </c>
      <c r="B12" s="19">
        <f t="shared" ref="B12" si="5">SUM(C12:F12)</f>
        <v>200</v>
      </c>
      <c r="C12" s="21">
        <v>200</v>
      </c>
      <c r="D12" s="21"/>
      <c r="E12" s="21"/>
      <c r="F12" s="21"/>
      <c r="G12" s="19">
        <f t="shared" ref="G12" si="6">SUM(H12:K12)</f>
        <v>0</v>
      </c>
      <c r="H12" s="21">
        <v>0</v>
      </c>
      <c r="I12" s="26"/>
      <c r="J12" s="26"/>
      <c r="K12" s="26"/>
      <c r="L12" s="27">
        <f>G12/B12*100</f>
        <v>0</v>
      </c>
      <c r="M12" s="4"/>
      <c r="N12" s="4"/>
    </row>
    <row r="13" spans="1:14" ht="45.75" customHeight="1" x14ac:dyDescent="0.25">
      <c r="A13" s="25" t="s">
        <v>51</v>
      </c>
      <c r="B13" s="19">
        <f t="shared" ref="B13:B14" si="7">SUM(C13:F13)</f>
        <v>400</v>
      </c>
      <c r="C13" s="21">
        <v>400</v>
      </c>
      <c r="D13" s="21"/>
      <c r="E13" s="21"/>
      <c r="F13" s="21"/>
      <c r="G13" s="19">
        <f t="shared" ref="G13:G14" si="8">SUM(H13:K13)</f>
        <v>400</v>
      </c>
      <c r="H13" s="21">
        <v>400</v>
      </c>
      <c r="I13" s="21"/>
      <c r="J13" s="21"/>
      <c r="K13" s="21"/>
      <c r="L13" s="27">
        <f t="shared" ref="L13:L47" si="9">G13/B13*100</f>
        <v>100</v>
      </c>
      <c r="M13" s="4"/>
      <c r="N13" s="4"/>
    </row>
    <row r="14" spans="1:14" ht="44.25" customHeight="1" x14ac:dyDescent="0.25">
      <c r="A14" s="25" t="s">
        <v>48</v>
      </c>
      <c r="B14" s="19">
        <f t="shared" si="7"/>
        <v>200</v>
      </c>
      <c r="C14" s="21">
        <f>SUM(200)</f>
        <v>200</v>
      </c>
      <c r="D14" s="21"/>
      <c r="E14" s="21"/>
      <c r="F14" s="21"/>
      <c r="G14" s="19">
        <f t="shared" si="8"/>
        <v>0</v>
      </c>
      <c r="H14" s="21">
        <v>0</v>
      </c>
      <c r="I14" s="21"/>
      <c r="J14" s="21">
        <v>0</v>
      </c>
      <c r="K14" s="21"/>
      <c r="L14" s="27">
        <f t="shared" si="9"/>
        <v>0</v>
      </c>
      <c r="M14" s="4"/>
      <c r="N14" s="4"/>
    </row>
    <row r="15" spans="1:14" ht="44.25" customHeight="1" x14ac:dyDescent="0.25">
      <c r="A15" s="25" t="s">
        <v>39</v>
      </c>
      <c r="B15" s="19">
        <f>SUM(C15:F15)</f>
        <v>300</v>
      </c>
      <c r="C15" s="21">
        <v>300</v>
      </c>
      <c r="D15" s="21"/>
      <c r="E15" s="21"/>
      <c r="F15" s="21"/>
      <c r="G15" s="19">
        <f>SUM(H15:K15)</f>
        <v>0</v>
      </c>
      <c r="H15" s="21">
        <v>0</v>
      </c>
      <c r="I15" s="21"/>
      <c r="J15" s="21"/>
      <c r="K15" s="21"/>
      <c r="L15" s="27">
        <f t="shared" si="9"/>
        <v>0</v>
      </c>
      <c r="M15" s="4"/>
      <c r="N15" s="4"/>
    </row>
    <row r="16" spans="1:14" ht="36" customHeight="1" x14ac:dyDescent="0.25">
      <c r="A16" s="30" t="s">
        <v>15</v>
      </c>
      <c r="B16" s="13">
        <f>SUM(B17:B26)</f>
        <v>18747.52953</v>
      </c>
      <c r="C16" s="13">
        <f>SUM(C17:C26)</f>
        <v>16692.629529999998</v>
      </c>
      <c r="D16" s="13">
        <f>SUM(D17:D26)</f>
        <v>0</v>
      </c>
      <c r="E16" s="13">
        <f t="shared" ref="E16:K16" si="10">SUM(E17:E26)</f>
        <v>2054.9</v>
      </c>
      <c r="F16" s="13">
        <f t="shared" si="10"/>
        <v>0</v>
      </c>
      <c r="G16" s="13">
        <f t="shared" si="10"/>
        <v>3155.3557699999997</v>
      </c>
      <c r="H16" s="13">
        <f t="shared" si="10"/>
        <v>3155.3557699999997</v>
      </c>
      <c r="I16" s="13">
        <f t="shared" si="10"/>
        <v>0</v>
      </c>
      <c r="J16" s="13">
        <f t="shared" si="10"/>
        <v>0</v>
      </c>
      <c r="K16" s="13">
        <f t="shared" si="10"/>
        <v>0</v>
      </c>
      <c r="L16" s="12">
        <f t="shared" si="9"/>
        <v>16.830781703534672</v>
      </c>
      <c r="M16" s="4"/>
      <c r="N16" s="4"/>
    </row>
    <row r="17" spans="1:14" ht="36" customHeight="1" x14ac:dyDescent="0.25">
      <c r="A17" s="25" t="s">
        <v>30</v>
      </c>
      <c r="B17" s="19">
        <f t="shared" ref="B17" si="11">SUM(C17:F17)</f>
        <v>9553.7499800000005</v>
      </c>
      <c r="C17" s="21">
        <f>SUM(9503.74998+50)</f>
        <v>9553.7499800000005</v>
      </c>
      <c r="D17" s="21"/>
      <c r="E17" s="21"/>
      <c r="F17" s="21"/>
      <c r="G17" s="19">
        <f t="shared" ref="G17" si="12">SUM(H17:K17)</f>
        <v>1553.6489099999999</v>
      </c>
      <c r="H17" s="21">
        <f>SUM(1538.31091+15.338)</f>
        <v>1553.6489099999999</v>
      </c>
      <c r="I17" s="21"/>
      <c r="J17" s="19"/>
      <c r="K17" s="19"/>
      <c r="L17" s="27">
        <f t="shared" si="9"/>
        <v>16.262189331439881</v>
      </c>
      <c r="M17" s="4"/>
      <c r="N17" s="4"/>
    </row>
    <row r="18" spans="1:14" ht="41.25" customHeight="1" x14ac:dyDescent="0.25">
      <c r="A18" s="25" t="s">
        <v>25</v>
      </c>
      <c r="B18" s="19">
        <f t="shared" ref="B18:B26" si="13">SUM(C18:F18)</f>
        <v>140</v>
      </c>
      <c r="C18" s="21">
        <v>140</v>
      </c>
      <c r="D18" s="21"/>
      <c r="E18" s="21"/>
      <c r="F18" s="21"/>
      <c r="G18" s="19">
        <f t="shared" ref="G18:G25" si="14">SUM(H18:K18)</f>
        <v>3.9930099999999999</v>
      </c>
      <c r="H18" s="21">
        <v>3.9930099999999999</v>
      </c>
      <c r="I18" s="21"/>
      <c r="J18" s="21"/>
      <c r="K18" s="21"/>
      <c r="L18" s="27">
        <f t="shared" si="9"/>
        <v>2.85215</v>
      </c>
      <c r="M18" s="4"/>
      <c r="N18" s="4"/>
    </row>
    <row r="19" spans="1:14" ht="52.5" customHeight="1" x14ac:dyDescent="0.25">
      <c r="A19" s="25" t="s">
        <v>26</v>
      </c>
      <c r="B19" s="19">
        <f t="shared" ref="B19:B22" si="15">SUM(C19:F19)</f>
        <v>417.87954999999999</v>
      </c>
      <c r="C19" s="21">
        <v>417.87954999999999</v>
      </c>
      <c r="D19" s="21"/>
      <c r="E19" s="21"/>
      <c r="F19" s="21"/>
      <c r="G19" s="19">
        <f t="shared" ref="G19:G22" si="16">SUM(H19:K19)</f>
        <v>38.482149999999997</v>
      </c>
      <c r="H19" s="21">
        <v>38.482149999999997</v>
      </c>
      <c r="I19" s="21"/>
      <c r="J19" s="21"/>
      <c r="K19" s="21"/>
      <c r="L19" s="27">
        <f t="shared" si="9"/>
        <v>9.2089096008646507</v>
      </c>
      <c r="M19" s="4"/>
      <c r="N19" s="4"/>
    </row>
    <row r="20" spans="1:14" ht="52.5" customHeight="1" x14ac:dyDescent="0.25">
      <c r="A20" s="25" t="s">
        <v>28</v>
      </c>
      <c r="B20" s="19">
        <f t="shared" si="15"/>
        <v>35</v>
      </c>
      <c r="C20" s="21">
        <v>35</v>
      </c>
      <c r="D20" s="21"/>
      <c r="E20" s="21"/>
      <c r="F20" s="21"/>
      <c r="G20" s="19">
        <f t="shared" si="16"/>
        <v>14.9992</v>
      </c>
      <c r="H20" s="21">
        <v>14.9992</v>
      </c>
      <c r="I20" s="21"/>
      <c r="J20" s="21"/>
      <c r="K20" s="21"/>
      <c r="L20" s="27">
        <f t="shared" si="9"/>
        <v>42.854857142857142</v>
      </c>
      <c r="M20" s="4"/>
      <c r="N20" s="4"/>
    </row>
    <row r="21" spans="1:14" ht="52.5" customHeight="1" x14ac:dyDescent="0.25">
      <c r="A21" s="25" t="s">
        <v>29</v>
      </c>
      <c r="B21" s="19">
        <f t="shared" si="15"/>
        <v>3200</v>
      </c>
      <c r="C21" s="21">
        <v>3200</v>
      </c>
      <c r="D21" s="21"/>
      <c r="E21" s="21"/>
      <c r="F21" s="21"/>
      <c r="G21" s="19">
        <f t="shared" si="16"/>
        <v>1266.3906400000001</v>
      </c>
      <c r="H21" s="21">
        <v>1266.3906400000001</v>
      </c>
      <c r="I21" s="21"/>
      <c r="J21" s="21"/>
      <c r="K21" s="21"/>
      <c r="L21" s="27">
        <f t="shared" si="9"/>
        <v>39.574707500000002</v>
      </c>
      <c r="M21" s="4"/>
      <c r="N21" s="4"/>
    </row>
    <row r="22" spans="1:14" ht="52.5" customHeight="1" x14ac:dyDescent="0.25">
      <c r="A22" s="25" t="s">
        <v>31</v>
      </c>
      <c r="B22" s="19">
        <f t="shared" si="15"/>
        <v>1708.6690000000001</v>
      </c>
      <c r="C22" s="21">
        <v>1708.6690000000001</v>
      </c>
      <c r="D22" s="21"/>
      <c r="E22" s="21"/>
      <c r="F22" s="21"/>
      <c r="G22" s="19">
        <f t="shared" si="16"/>
        <v>0</v>
      </c>
      <c r="H22" s="21">
        <v>0</v>
      </c>
      <c r="I22" s="21"/>
      <c r="J22" s="21"/>
      <c r="K22" s="21"/>
      <c r="L22" s="27">
        <f t="shared" si="9"/>
        <v>0</v>
      </c>
      <c r="M22" s="4"/>
      <c r="N22" s="4"/>
    </row>
    <row r="23" spans="1:14" ht="51" customHeight="1" x14ac:dyDescent="0.25">
      <c r="A23" s="25" t="s">
        <v>27</v>
      </c>
      <c r="B23" s="19">
        <f t="shared" si="13"/>
        <v>980</v>
      </c>
      <c r="C23" s="21">
        <v>980</v>
      </c>
      <c r="D23" s="21"/>
      <c r="E23" s="21"/>
      <c r="F23" s="21"/>
      <c r="G23" s="19">
        <f t="shared" si="14"/>
        <v>155.32856000000001</v>
      </c>
      <c r="H23" s="21">
        <v>155.32856000000001</v>
      </c>
      <c r="I23" s="21"/>
      <c r="J23" s="21"/>
      <c r="K23" s="21"/>
      <c r="L23" s="27">
        <f t="shared" si="9"/>
        <v>15.849853061224492</v>
      </c>
      <c r="M23" s="4"/>
      <c r="N23" s="4"/>
    </row>
    <row r="24" spans="1:14" ht="36" customHeight="1" x14ac:dyDescent="0.25">
      <c r="A24" s="25" t="s">
        <v>40</v>
      </c>
      <c r="B24" s="19">
        <f t="shared" ref="B24" si="17">SUM(C24:F24)</f>
        <v>500</v>
      </c>
      <c r="C24" s="21">
        <v>500</v>
      </c>
      <c r="D24" s="21"/>
      <c r="E24" s="21"/>
      <c r="F24" s="21"/>
      <c r="G24" s="19">
        <f t="shared" ref="G24" si="18">SUM(H24:K24)</f>
        <v>122.5133</v>
      </c>
      <c r="H24" s="21">
        <v>122.5133</v>
      </c>
      <c r="I24" s="21"/>
      <c r="J24" s="21"/>
      <c r="K24" s="21"/>
      <c r="L24" s="27">
        <f t="shared" si="9"/>
        <v>24.502660000000002</v>
      </c>
      <c r="M24" s="4"/>
      <c r="N24" s="4"/>
    </row>
    <row r="25" spans="1:14" ht="96.75" customHeight="1" x14ac:dyDescent="0.25">
      <c r="A25" s="25" t="s">
        <v>41</v>
      </c>
      <c r="B25" s="19">
        <f t="shared" si="13"/>
        <v>1159.231</v>
      </c>
      <c r="C25" s="21">
        <v>104.331</v>
      </c>
      <c r="D25" s="21"/>
      <c r="E25" s="21">
        <v>1054.9000000000001</v>
      </c>
      <c r="F25" s="21"/>
      <c r="G25" s="19">
        <f t="shared" si="14"/>
        <v>0</v>
      </c>
      <c r="H25" s="21"/>
      <c r="I25" s="21"/>
      <c r="J25" s="21"/>
      <c r="K25" s="21"/>
      <c r="L25" s="27">
        <f t="shared" si="9"/>
        <v>0</v>
      </c>
      <c r="M25" s="4"/>
      <c r="N25" s="4"/>
    </row>
    <row r="26" spans="1:14" ht="66.75" customHeight="1" x14ac:dyDescent="0.25">
      <c r="A26" s="25" t="s">
        <v>42</v>
      </c>
      <c r="B26" s="19">
        <f t="shared" si="13"/>
        <v>1053</v>
      </c>
      <c r="C26" s="21">
        <v>53</v>
      </c>
      <c r="D26" s="21"/>
      <c r="E26" s="21">
        <v>1000</v>
      </c>
      <c r="F26" s="21"/>
      <c r="G26" s="19">
        <f>SUM(H26:K26)</f>
        <v>0</v>
      </c>
      <c r="H26" s="21">
        <v>0</v>
      </c>
      <c r="I26" s="21"/>
      <c r="J26" s="21"/>
      <c r="K26" s="21"/>
      <c r="L26" s="27">
        <f t="shared" si="9"/>
        <v>0</v>
      </c>
      <c r="M26" s="4"/>
      <c r="N26" s="4"/>
    </row>
    <row r="27" spans="1:14" ht="41.25" customHeight="1" x14ac:dyDescent="0.25">
      <c r="A27" s="30" t="s">
        <v>16</v>
      </c>
      <c r="B27" s="13">
        <f t="shared" ref="B27:K27" si="19">SUM(B28:B31)</f>
        <v>26033.343260000001</v>
      </c>
      <c r="C27" s="13">
        <f t="shared" si="19"/>
        <v>22391.943260000004</v>
      </c>
      <c r="D27" s="13">
        <f t="shared" si="19"/>
        <v>0</v>
      </c>
      <c r="E27" s="13">
        <f t="shared" si="19"/>
        <v>3641.4</v>
      </c>
      <c r="F27" s="13">
        <f t="shared" si="19"/>
        <v>0</v>
      </c>
      <c r="G27" s="13">
        <f t="shared" si="19"/>
        <v>3280.3133600000001</v>
      </c>
      <c r="H27" s="13">
        <f t="shared" si="19"/>
        <v>2421.1708100000001</v>
      </c>
      <c r="I27" s="13">
        <f t="shared" si="19"/>
        <v>0</v>
      </c>
      <c r="J27" s="13">
        <f t="shared" si="19"/>
        <v>859.14255000000003</v>
      </c>
      <c r="K27" s="13">
        <f t="shared" si="19"/>
        <v>0</v>
      </c>
      <c r="L27" s="12">
        <f t="shared" si="9"/>
        <v>12.600430637121326</v>
      </c>
      <c r="M27" s="4"/>
      <c r="N27" s="4"/>
    </row>
    <row r="28" spans="1:14" ht="41.25" customHeight="1" x14ac:dyDescent="0.25">
      <c r="A28" s="25" t="s">
        <v>33</v>
      </c>
      <c r="B28" s="19">
        <f>SUM(C28:F28)</f>
        <v>1830</v>
      </c>
      <c r="C28" s="21">
        <f>SUM(1680+150)</f>
        <v>1830</v>
      </c>
      <c r="D28" s="21"/>
      <c r="E28" s="21"/>
      <c r="F28" s="21"/>
      <c r="G28" s="19">
        <f>SUM(H28:K28)</f>
        <v>34.027999999999999</v>
      </c>
      <c r="H28" s="21">
        <v>34.027999999999999</v>
      </c>
      <c r="I28" s="21"/>
      <c r="J28" s="21"/>
      <c r="K28" s="21"/>
      <c r="L28" s="27">
        <f t="shared" si="9"/>
        <v>1.8594535519125683</v>
      </c>
      <c r="M28" s="4"/>
      <c r="N28" s="4"/>
    </row>
    <row r="29" spans="1:14" ht="41.25" customHeight="1" x14ac:dyDescent="0.25">
      <c r="A29" s="25" t="s">
        <v>34</v>
      </c>
      <c r="B29" s="19">
        <f>SUM(C29:F29)</f>
        <v>16403.959000000003</v>
      </c>
      <c r="C29" s="21">
        <f>SUM(16203.959+200)</f>
        <v>16403.959000000003</v>
      </c>
      <c r="D29" s="21"/>
      <c r="E29" s="21"/>
      <c r="F29" s="21"/>
      <c r="G29" s="19">
        <f>SUM(H29:K29)</f>
        <v>1429.3059599999999</v>
      </c>
      <c r="H29" s="21">
        <v>1429.3059599999999</v>
      </c>
      <c r="I29" s="21"/>
      <c r="J29" s="21"/>
      <c r="K29" s="21"/>
      <c r="L29" s="27">
        <f t="shared" si="9"/>
        <v>8.7131768617563576</v>
      </c>
      <c r="M29" s="4"/>
      <c r="N29" s="4"/>
    </row>
    <row r="30" spans="1:14" ht="41.25" customHeight="1" x14ac:dyDescent="0.25">
      <c r="A30" s="25" t="s">
        <v>35</v>
      </c>
      <c r="B30" s="19">
        <f>SUM(C30:F30)</f>
        <v>516.58425999999997</v>
      </c>
      <c r="C30" s="21">
        <v>516.58425999999997</v>
      </c>
      <c r="D30" s="21"/>
      <c r="E30" s="21"/>
      <c r="F30" s="21"/>
      <c r="G30" s="19">
        <f>SUM(H30:K30)</f>
        <v>98.694299999999998</v>
      </c>
      <c r="H30" s="21">
        <v>98.694299999999998</v>
      </c>
      <c r="I30" s="21"/>
      <c r="J30" s="21"/>
      <c r="K30" s="21"/>
      <c r="L30" s="27">
        <f t="shared" si="9"/>
        <v>19.105169793597661</v>
      </c>
      <c r="M30" s="4"/>
      <c r="N30" s="4"/>
    </row>
    <row r="31" spans="1:14" ht="99.75" customHeight="1" x14ac:dyDescent="0.25">
      <c r="A31" s="29" t="s">
        <v>37</v>
      </c>
      <c r="B31" s="19">
        <f>SUM(C31:F31)</f>
        <v>7282.8</v>
      </c>
      <c r="C31" s="21">
        <v>3641.4</v>
      </c>
      <c r="D31" s="21"/>
      <c r="E31" s="21">
        <v>3641.4</v>
      </c>
      <c r="F31" s="21"/>
      <c r="G31" s="19">
        <f>SUM(H31:K31)</f>
        <v>1718.2851000000001</v>
      </c>
      <c r="H31" s="21">
        <v>859.14255000000003</v>
      </c>
      <c r="I31" s="21"/>
      <c r="J31" s="21">
        <v>859.14255000000003</v>
      </c>
      <c r="K31" s="21"/>
      <c r="L31" s="27">
        <f t="shared" si="9"/>
        <v>23.593742791234142</v>
      </c>
      <c r="M31" s="4"/>
      <c r="N31" s="4"/>
    </row>
    <row r="32" spans="1:14" ht="48" customHeight="1" x14ac:dyDescent="0.25">
      <c r="A32" s="30" t="s">
        <v>17</v>
      </c>
      <c r="B32" s="13">
        <f t="shared" ref="B32:K32" si="20">SUM(B33:B36)</f>
        <v>7763.7282799999994</v>
      </c>
      <c r="C32" s="13">
        <f t="shared" si="20"/>
        <v>6740.3282799999997</v>
      </c>
      <c r="D32" s="13">
        <f t="shared" si="20"/>
        <v>0</v>
      </c>
      <c r="E32" s="13">
        <f t="shared" si="20"/>
        <v>1023.4</v>
      </c>
      <c r="F32" s="13">
        <f t="shared" si="20"/>
        <v>0</v>
      </c>
      <c r="G32" s="13">
        <f t="shared" si="20"/>
        <v>1007.6343900000001</v>
      </c>
      <c r="H32" s="13">
        <f t="shared" si="20"/>
        <v>1007.6343900000001</v>
      </c>
      <c r="I32" s="13">
        <f t="shared" si="20"/>
        <v>0</v>
      </c>
      <c r="J32" s="13">
        <f t="shared" si="20"/>
        <v>0</v>
      </c>
      <c r="K32" s="13">
        <f t="shared" si="20"/>
        <v>0</v>
      </c>
      <c r="L32" s="12">
        <f t="shared" si="9"/>
        <v>12.978743635267978</v>
      </c>
      <c r="M32" s="4"/>
      <c r="N32" s="4"/>
    </row>
    <row r="33" spans="1:14" ht="37.5" customHeight="1" x14ac:dyDescent="0.25">
      <c r="A33" s="28" t="s">
        <v>52</v>
      </c>
      <c r="B33" s="19">
        <f>SUM(C33:F33)</f>
        <v>362.38400000000001</v>
      </c>
      <c r="C33" s="21">
        <v>362.38400000000001</v>
      </c>
      <c r="D33" s="21"/>
      <c r="E33" s="21"/>
      <c r="F33" s="21"/>
      <c r="G33" s="19">
        <f>SUM(H33:K33)</f>
        <v>0</v>
      </c>
      <c r="H33" s="21">
        <v>0</v>
      </c>
      <c r="I33" s="21"/>
      <c r="J33" s="21"/>
      <c r="K33" s="21"/>
      <c r="L33" s="20">
        <f t="shared" si="9"/>
        <v>0</v>
      </c>
      <c r="M33" s="4"/>
      <c r="N33" s="4"/>
    </row>
    <row r="34" spans="1:14" ht="51" customHeight="1" x14ac:dyDescent="0.25">
      <c r="A34" s="25" t="s">
        <v>36</v>
      </c>
      <c r="B34" s="19">
        <f>SUM(C34:F34)</f>
        <v>5972.9882799999996</v>
      </c>
      <c r="C34" s="21">
        <f>SUM(5172.98828+100+700)</f>
        <v>5972.9882799999996</v>
      </c>
      <c r="D34" s="21"/>
      <c r="E34" s="21"/>
      <c r="F34" s="21"/>
      <c r="G34" s="19">
        <f>SUM(H34:K34)</f>
        <v>1007.6343900000001</v>
      </c>
      <c r="H34" s="21">
        <f>SUM(936.78677+70.84762)</f>
        <v>1007.6343900000001</v>
      </c>
      <c r="I34" s="21"/>
      <c r="J34" s="21"/>
      <c r="K34" s="21"/>
      <c r="L34" s="20">
        <f t="shared" si="9"/>
        <v>16.869853794523102</v>
      </c>
      <c r="M34" s="4"/>
      <c r="N34" s="4"/>
    </row>
    <row r="35" spans="1:14" ht="48" customHeight="1" x14ac:dyDescent="0.25">
      <c r="A35" s="28" t="s">
        <v>32</v>
      </c>
      <c r="B35" s="19">
        <f>SUM(C35:F35)</f>
        <v>303.74</v>
      </c>
      <c r="C35" s="21">
        <f>SUM(265.94+37.8)</f>
        <v>303.74</v>
      </c>
      <c r="D35" s="21"/>
      <c r="E35" s="21"/>
      <c r="F35" s="21"/>
      <c r="G35" s="19">
        <f>SUM(H35:K35)</f>
        <v>0</v>
      </c>
      <c r="H35" s="21">
        <v>0</v>
      </c>
      <c r="I35" s="21"/>
      <c r="J35" s="21"/>
      <c r="K35" s="21"/>
      <c r="L35" s="20">
        <f t="shared" si="9"/>
        <v>0</v>
      </c>
      <c r="M35" s="4"/>
      <c r="N35" s="4"/>
    </row>
    <row r="36" spans="1:14" ht="119.25" customHeight="1" x14ac:dyDescent="0.25">
      <c r="A36" s="28" t="s">
        <v>38</v>
      </c>
      <c r="B36" s="19">
        <f>SUM(C36:F36)</f>
        <v>1124.616</v>
      </c>
      <c r="C36" s="21">
        <v>101.21599999999999</v>
      </c>
      <c r="D36" s="21"/>
      <c r="E36" s="21">
        <v>1023.4</v>
      </c>
      <c r="F36" s="21"/>
      <c r="G36" s="19">
        <f>SUM(H36:K36)</f>
        <v>0</v>
      </c>
      <c r="H36" s="21">
        <v>0</v>
      </c>
      <c r="I36" s="21"/>
      <c r="J36" s="21"/>
      <c r="K36" s="21"/>
      <c r="L36" s="27">
        <f t="shared" si="9"/>
        <v>0</v>
      </c>
      <c r="M36" s="4"/>
      <c r="N36" s="4"/>
    </row>
    <row r="37" spans="1:14" ht="51.75" customHeight="1" outlineLevel="1" x14ac:dyDescent="0.25">
      <c r="A37" s="14" t="s">
        <v>18</v>
      </c>
      <c r="B37" s="15">
        <f>SUM(B38,B41,B43,B45)</f>
        <v>34027.726850000006</v>
      </c>
      <c r="C37" s="15">
        <f>SUM(C38,C41,C43,C45)</f>
        <v>4547.0522199999996</v>
      </c>
      <c r="D37" s="15">
        <f>SUM(D38,D41,D43,D45)</f>
        <v>0</v>
      </c>
      <c r="E37" s="15">
        <f t="shared" ref="E37:K37" si="21">SUM(E38,E41,E43,E45)</f>
        <v>29480.674630000001</v>
      </c>
      <c r="F37" s="15">
        <f t="shared" si="21"/>
        <v>0</v>
      </c>
      <c r="G37" s="15">
        <f t="shared" si="21"/>
        <v>0</v>
      </c>
      <c r="H37" s="15">
        <f t="shared" si="21"/>
        <v>0</v>
      </c>
      <c r="I37" s="15">
        <f t="shared" si="21"/>
        <v>0</v>
      </c>
      <c r="J37" s="15">
        <f t="shared" si="21"/>
        <v>0</v>
      </c>
      <c r="K37" s="15">
        <f t="shared" si="21"/>
        <v>0</v>
      </c>
      <c r="L37" s="16">
        <f t="shared" si="9"/>
        <v>0</v>
      </c>
      <c r="M37" s="5"/>
      <c r="N37" s="3"/>
    </row>
    <row r="38" spans="1:14" ht="53.25" customHeight="1" outlineLevel="1" x14ac:dyDescent="0.25">
      <c r="A38" s="30" t="s">
        <v>19</v>
      </c>
      <c r="B38" s="13">
        <f t="shared" ref="B38:K38" si="22">SUM(B39:B40)</f>
        <v>7425.07</v>
      </c>
      <c r="C38" s="13">
        <f t="shared" si="22"/>
        <v>1446.75</v>
      </c>
      <c r="D38" s="13">
        <f t="shared" si="22"/>
        <v>0</v>
      </c>
      <c r="E38" s="13">
        <f t="shared" si="22"/>
        <v>5978.32</v>
      </c>
      <c r="F38" s="13">
        <f t="shared" si="22"/>
        <v>0</v>
      </c>
      <c r="G38" s="13">
        <f t="shared" si="22"/>
        <v>0</v>
      </c>
      <c r="H38" s="13">
        <f t="shared" si="22"/>
        <v>0</v>
      </c>
      <c r="I38" s="13">
        <f t="shared" si="22"/>
        <v>0</v>
      </c>
      <c r="J38" s="13">
        <f t="shared" si="22"/>
        <v>0</v>
      </c>
      <c r="K38" s="13">
        <f t="shared" si="22"/>
        <v>0</v>
      </c>
      <c r="L38" s="12">
        <f t="shared" si="9"/>
        <v>0</v>
      </c>
      <c r="M38" s="5"/>
      <c r="N38" s="3"/>
    </row>
    <row r="39" spans="1:14" ht="53.25" customHeight="1" outlineLevel="1" x14ac:dyDescent="0.25">
      <c r="A39" s="22" t="s">
        <v>43</v>
      </c>
      <c r="B39" s="19">
        <f>SUM(C39:F39)</f>
        <v>1131.97</v>
      </c>
      <c r="C39" s="21">
        <v>1131.97</v>
      </c>
      <c r="D39" s="21"/>
      <c r="E39" s="21"/>
      <c r="F39" s="21"/>
      <c r="G39" s="19">
        <f>SUM(H39:K39)</f>
        <v>0</v>
      </c>
      <c r="H39" s="21">
        <v>0</v>
      </c>
      <c r="I39" s="21"/>
      <c r="J39" s="21"/>
      <c r="K39" s="21"/>
      <c r="L39" s="27">
        <f t="shared" si="9"/>
        <v>0</v>
      </c>
      <c r="M39" s="5"/>
      <c r="N39" s="3"/>
    </row>
    <row r="40" spans="1:14" ht="68.25" customHeight="1" outlineLevel="1" x14ac:dyDescent="0.25">
      <c r="A40" s="22" t="s">
        <v>44</v>
      </c>
      <c r="B40" s="19">
        <f>SUM(C40:F40)</f>
        <v>6293.0999999999995</v>
      </c>
      <c r="C40" s="21">
        <v>314.77999999999997</v>
      </c>
      <c r="D40" s="21"/>
      <c r="E40" s="21">
        <v>5978.32</v>
      </c>
      <c r="F40" s="21"/>
      <c r="G40" s="19">
        <f>SUM(H40:K40)</f>
        <v>0</v>
      </c>
      <c r="H40" s="21">
        <v>0</v>
      </c>
      <c r="I40" s="21"/>
      <c r="J40" s="21"/>
      <c r="K40" s="21"/>
      <c r="L40" s="27">
        <f t="shared" si="9"/>
        <v>0</v>
      </c>
      <c r="M40" s="5"/>
      <c r="N40" s="3"/>
    </row>
    <row r="41" spans="1:14" s="8" customFormat="1" ht="53.25" customHeight="1" x14ac:dyDescent="0.25">
      <c r="A41" s="30" t="s">
        <v>20</v>
      </c>
      <c r="B41" s="13">
        <f t="shared" ref="B41:K41" si="23">SUM(B42)</f>
        <v>3250</v>
      </c>
      <c r="C41" s="13">
        <f t="shared" si="23"/>
        <v>292.5</v>
      </c>
      <c r="D41" s="13">
        <f t="shared" si="23"/>
        <v>0</v>
      </c>
      <c r="E41" s="13">
        <f t="shared" si="23"/>
        <v>2957.5</v>
      </c>
      <c r="F41" s="13">
        <f t="shared" si="23"/>
        <v>0</v>
      </c>
      <c r="G41" s="13">
        <f t="shared" si="23"/>
        <v>0</v>
      </c>
      <c r="H41" s="13">
        <f t="shared" si="23"/>
        <v>0</v>
      </c>
      <c r="I41" s="13">
        <f t="shared" si="23"/>
        <v>0</v>
      </c>
      <c r="J41" s="13">
        <f t="shared" si="23"/>
        <v>0</v>
      </c>
      <c r="K41" s="13">
        <f t="shared" si="23"/>
        <v>0</v>
      </c>
      <c r="L41" s="12">
        <f t="shared" si="9"/>
        <v>0</v>
      </c>
      <c r="M41" s="6"/>
      <c r="N41" s="7"/>
    </row>
    <row r="42" spans="1:14" s="8" customFormat="1" ht="53.25" customHeight="1" x14ac:dyDescent="0.25">
      <c r="A42" s="25" t="s">
        <v>45</v>
      </c>
      <c r="B42" s="19">
        <f>SUM(C42:F42)</f>
        <v>3250</v>
      </c>
      <c r="C42" s="21">
        <v>292.5</v>
      </c>
      <c r="D42" s="21"/>
      <c r="E42" s="21">
        <v>2957.5</v>
      </c>
      <c r="F42" s="21"/>
      <c r="G42" s="19">
        <f>SUM(H42:K42)</f>
        <v>0</v>
      </c>
      <c r="H42" s="21">
        <v>0</v>
      </c>
      <c r="I42" s="21"/>
      <c r="J42" s="21"/>
      <c r="K42" s="21"/>
      <c r="L42" s="27">
        <f t="shared" si="9"/>
        <v>0</v>
      </c>
      <c r="M42" s="6"/>
      <c r="N42" s="7"/>
    </row>
    <row r="43" spans="1:14" s="8" customFormat="1" ht="53.25" customHeight="1" x14ac:dyDescent="0.25">
      <c r="A43" s="30" t="s">
        <v>46</v>
      </c>
      <c r="B43" s="13">
        <f t="shared" ref="B43:K43" si="24">SUM(B44)</f>
        <v>8212.0430099999994</v>
      </c>
      <c r="C43" s="13">
        <f t="shared" si="24"/>
        <v>82.120450000000005</v>
      </c>
      <c r="D43" s="13">
        <f t="shared" si="24"/>
        <v>0</v>
      </c>
      <c r="E43" s="13">
        <f t="shared" si="24"/>
        <v>8129.92256</v>
      </c>
      <c r="F43" s="13">
        <f t="shared" si="24"/>
        <v>0</v>
      </c>
      <c r="G43" s="13">
        <f t="shared" si="24"/>
        <v>0</v>
      </c>
      <c r="H43" s="13">
        <f t="shared" si="24"/>
        <v>0</v>
      </c>
      <c r="I43" s="13">
        <f t="shared" si="24"/>
        <v>0</v>
      </c>
      <c r="J43" s="13">
        <f t="shared" si="24"/>
        <v>0</v>
      </c>
      <c r="K43" s="13">
        <f t="shared" si="24"/>
        <v>0</v>
      </c>
      <c r="L43" s="12">
        <f t="shared" si="9"/>
        <v>0</v>
      </c>
      <c r="M43" s="6"/>
      <c r="N43" s="7"/>
    </row>
    <row r="44" spans="1:14" s="8" customFormat="1" ht="53.25" customHeight="1" x14ac:dyDescent="0.25">
      <c r="A44" s="25" t="s">
        <v>47</v>
      </c>
      <c r="B44" s="19">
        <f>SUM(C44:F44)</f>
        <v>8212.0430099999994</v>
      </c>
      <c r="C44" s="21">
        <v>82.120450000000005</v>
      </c>
      <c r="D44" s="21"/>
      <c r="E44" s="21">
        <v>8129.92256</v>
      </c>
      <c r="F44" s="21"/>
      <c r="G44" s="19">
        <f>SUM(H44:K44)</f>
        <v>0</v>
      </c>
      <c r="H44" s="21">
        <v>0</v>
      </c>
      <c r="I44" s="21"/>
      <c r="J44" s="21"/>
      <c r="K44" s="21"/>
      <c r="L44" s="27">
        <f t="shared" si="9"/>
        <v>0</v>
      </c>
      <c r="M44" s="6"/>
      <c r="N44" s="7"/>
    </row>
    <row r="45" spans="1:14" s="8" customFormat="1" ht="37.5" customHeight="1" x14ac:dyDescent="0.25">
      <c r="A45" s="30" t="s">
        <v>21</v>
      </c>
      <c r="B45" s="13">
        <f t="shared" ref="B45:K45" si="25">SUM(B46:B47)</f>
        <v>15140.613840000002</v>
      </c>
      <c r="C45" s="13">
        <f t="shared" si="25"/>
        <v>2725.6817700000001</v>
      </c>
      <c r="D45" s="13">
        <f t="shared" si="25"/>
        <v>0</v>
      </c>
      <c r="E45" s="13">
        <f t="shared" si="25"/>
        <v>12414.932070000001</v>
      </c>
      <c r="F45" s="13">
        <f t="shared" si="25"/>
        <v>0</v>
      </c>
      <c r="G45" s="13">
        <f t="shared" si="25"/>
        <v>0</v>
      </c>
      <c r="H45" s="13">
        <f t="shared" si="25"/>
        <v>0</v>
      </c>
      <c r="I45" s="13">
        <f t="shared" si="25"/>
        <v>0</v>
      </c>
      <c r="J45" s="13">
        <f t="shared" si="25"/>
        <v>0</v>
      </c>
      <c r="K45" s="13">
        <f t="shared" si="25"/>
        <v>0</v>
      </c>
      <c r="L45" s="12">
        <f t="shared" si="9"/>
        <v>0</v>
      </c>
      <c r="M45" s="6"/>
      <c r="N45" s="7"/>
    </row>
    <row r="46" spans="1:14" s="8" customFormat="1" ht="37.5" customHeight="1" x14ac:dyDescent="0.25">
      <c r="A46" s="23" t="s">
        <v>48</v>
      </c>
      <c r="B46" s="19">
        <f>SUM(C46:F46)</f>
        <v>1497.83133</v>
      </c>
      <c r="C46" s="21">
        <v>1497.83133</v>
      </c>
      <c r="D46" s="21"/>
      <c r="E46" s="21"/>
      <c r="F46" s="21"/>
      <c r="G46" s="19">
        <f>SUM(H46:K46)</f>
        <v>0</v>
      </c>
      <c r="H46" s="21">
        <v>0</v>
      </c>
      <c r="I46" s="21"/>
      <c r="J46" s="21"/>
      <c r="K46" s="21"/>
      <c r="L46" s="27">
        <f t="shared" si="9"/>
        <v>0</v>
      </c>
      <c r="M46" s="6"/>
      <c r="N46" s="7"/>
    </row>
    <row r="47" spans="1:14" s="8" customFormat="1" ht="37.5" customHeight="1" x14ac:dyDescent="0.25">
      <c r="A47" s="24" t="s">
        <v>49</v>
      </c>
      <c r="B47" s="19">
        <f>SUM(C47:F47)</f>
        <v>13642.782510000001</v>
      </c>
      <c r="C47" s="21">
        <v>1227.8504399999999</v>
      </c>
      <c r="D47" s="21"/>
      <c r="E47" s="21">
        <v>12414.932070000001</v>
      </c>
      <c r="F47" s="21"/>
      <c r="G47" s="19">
        <f>SUM(H47:K47)</f>
        <v>0</v>
      </c>
      <c r="H47" s="21">
        <v>0</v>
      </c>
      <c r="I47" s="21"/>
      <c r="J47" s="21"/>
      <c r="K47" s="21"/>
      <c r="L47" s="27">
        <f t="shared" si="9"/>
        <v>0</v>
      </c>
      <c r="M47" s="6"/>
      <c r="N47" s="7"/>
    </row>
    <row r="48" spans="1:14" ht="31.7" customHeight="1" outlineLevel="1" x14ac:dyDescent="0.25">
      <c r="B48" s="9"/>
      <c r="C48" s="10"/>
      <c r="D48" s="10"/>
      <c r="E48" s="10"/>
      <c r="F48" s="10"/>
      <c r="G48" s="9"/>
      <c r="H48" s="10"/>
      <c r="I48" s="10"/>
      <c r="J48" s="10"/>
      <c r="K48" s="10"/>
    </row>
    <row r="49" spans="2:11" ht="21.75" customHeight="1" outlineLevel="1" x14ac:dyDescent="0.25">
      <c r="B49" s="9"/>
      <c r="C49" s="10"/>
      <c r="D49" s="10"/>
      <c r="E49" s="10"/>
      <c r="F49" s="10"/>
      <c r="G49" s="9"/>
      <c r="H49" s="10"/>
      <c r="I49" s="10"/>
      <c r="J49" s="10"/>
      <c r="K49" s="10"/>
    </row>
    <row r="50" spans="2:11" x14ac:dyDescent="0.25">
      <c r="B50" s="9"/>
      <c r="C50" s="10"/>
      <c r="D50" s="10"/>
      <c r="E50" s="10"/>
      <c r="F50" s="10"/>
      <c r="G50" s="9"/>
      <c r="H50" s="10"/>
      <c r="I50" s="10"/>
      <c r="J50" s="10"/>
      <c r="K50" s="10"/>
    </row>
    <row r="51" spans="2:11" x14ac:dyDescent="0.25">
      <c r="B51" s="9"/>
      <c r="C51" s="10"/>
      <c r="D51" s="10"/>
      <c r="E51" s="10"/>
      <c r="F51" s="10"/>
      <c r="G51" s="9"/>
      <c r="H51" s="10"/>
      <c r="I51" s="10"/>
      <c r="J51" s="10"/>
      <c r="K51" s="10"/>
    </row>
    <row r="52" spans="2:11" x14ac:dyDescent="0.25">
      <c r="B52" s="9"/>
      <c r="C52" s="10"/>
      <c r="D52" s="10"/>
      <c r="E52" s="10"/>
      <c r="F52" s="10"/>
      <c r="G52" s="9"/>
      <c r="H52" s="10"/>
      <c r="I52" s="10"/>
      <c r="J52" s="10"/>
      <c r="K52" s="10"/>
    </row>
    <row r="53" spans="2:11" x14ac:dyDescent="0.25">
      <c r="B53" s="9"/>
      <c r="C53" s="10"/>
      <c r="D53" s="10"/>
      <c r="E53" s="10"/>
      <c r="F53" s="10"/>
      <c r="G53" s="9"/>
      <c r="H53" s="10"/>
      <c r="I53" s="10"/>
      <c r="J53" s="10"/>
      <c r="K53" s="10"/>
    </row>
    <row r="54" spans="2:11" x14ac:dyDescent="0.25">
      <c r="B54" s="9"/>
      <c r="C54" s="10"/>
      <c r="D54" s="10"/>
      <c r="E54" s="10"/>
      <c r="F54" s="10"/>
      <c r="G54" s="9"/>
      <c r="H54" s="10"/>
      <c r="I54" s="10"/>
      <c r="J54" s="10"/>
      <c r="K54" s="10"/>
    </row>
    <row r="55" spans="2:11" x14ac:dyDescent="0.25">
      <c r="B55" s="9"/>
      <c r="C55" s="10"/>
      <c r="D55" s="10"/>
      <c r="E55" s="10"/>
      <c r="F55" s="10"/>
      <c r="G55" s="9"/>
      <c r="H55" s="10"/>
      <c r="I55" s="10"/>
      <c r="J55" s="10"/>
      <c r="K55" s="10"/>
    </row>
    <row r="56" spans="2:11" x14ac:dyDescent="0.25">
      <c r="B56" s="9"/>
      <c r="C56" s="10"/>
      <c r="D56" s="10"/>
      <c r="E56" s="10"/>
      <c r="F56" s="10"/>
      <c r="G56" s="9"/>
      <c r="H56" s="10"/>
      <c r="I56" s="10"/>
      <c r="J56" s="10"/>
      <c r="K56" s="10"/>
    </row>
    <row r="57" spans="2:11" x14ac:dyDescent="0.25">
      <c r="B57" s="9"/>
      <c r="C57" s="10"/>
      <c r="D57" s="10"/>
      <c r="E57" s="10"/>
      <c r="F57" s="10"/>
      <c r="G57" s="9"/>
      <c r="H57" s="10"/>
      <c r="I57" s="10"/>
      <c r="J57" s="10"/>
      <c r="K57" s="10"/>
    </row>
    <row r="58" spans="2:11" x14ac:dyDescent="0.25">
      <c r="B58" s="9"/>
      <c r="C58" s="10"/>
      <c r="D58" s="10"/>
      <c r="E58" s="10"/>
      <c r="F58" s="10"/>
      <c r="G58" s="9"/>
      <c r="H58" s="10"/>
      <c r="I58" s="10"/>
      <c r="J58" s="10"/>
      <c r="K58" s="10"/>
    </row>
    <row r="59" spans="2:11" x14ac:dyDescent="0.25">
      <c r="B59" s="9"/>
      <c r="C59" s="10"/>
      <c r="D59" s="10"/>
      <c r="E59" s="10"/>
      <c r="F59" s="10"/>
      <c r="G59" s="9"/>
      <c r="H59" s="10"/>
      <c r="I59" s="10"/>
      <c r="J59" s="10"/>
      <c r="K59" s="10"/>
    </row>
    <row r="60" spans="2:11" x14ac:dyDescent="0.25">
      <c r="B60" s="9"/>
      <c r="C60" s="10"/>
      <c r="D60" s="10"/>
      <c r="E60" s="10"/>
      <c r="F60" s="10"/>
      <c r="G60" s="9"/>
      <c r="H60" s="10"/>
      <c r="I60" s="10"/>
      <c r="J60" s="10"/>
      <c r="K60" s="10"/>
    </row>
    <row r="61" spans="2:11" x14ac:dyDescent="0.25">
      <c r="B61" s="9"/>
      <c r="C61" s="10"/>
      <c r="D61" s="10"/>
      <c r="E61" s="10"/>
      <c r="F61" s="10"/>
      <c r="G61" s="9"/>
      <c r="H61" s="10"/>
      <c r="I61" s="10"/>
      <c r="J61" s="10"/>
      <c r="K61" s="10"/>
    </row>
    <row r="62" spans="2:11" x14ac:dyDescent="0.25">
      <c r="B62" s="9"/>
      <c r="C62" s="10"/>
      <c r="D62" s="10"/>
      <c r="E62" s="10"/>
      <c r="F62" s="10"/>
      <c r="G62" s="9"/>
      <c r="H62" s="10"/>
      <c r="I62" s="10"/>
      <c r="J62" s="10"/>
      <c r="K62" s="10"/>
    </row>
    <row r="63" spans="2:11" x14ac:dyDescent="0.25">
      <c r="B63" s="9"/>
      <c r="C63" s="10"/>
      <c r="D63" s="10"/>
      <c r="E63" s="10"/>
      <c r="F63" s="10"/>
      <c r="G63" s="9"/>
      <c r="H63" s="10"/>
      <c r="I63" s="10"/>
      <c r="J63" s="10"/>
      <c r="K63" s="10"/>
    </row>
    <row r="64" spans="2:11" x14ac:dyDescent="0.25">
      <c r="B64" s="9"/>
      <c r="C64" s="10"/>
      <c r="D64" s="10"/>
      <c r="E64" s="10"/>
      <c r="F64" s="10"/>
      <c r="G64" s="9"/>
      <c r="H64" s="10"/>
      <c r="I64" s="10"/>
      <c r="J64" s="10"/>
      <c r="K64" s="10"/>
    </row>
    <row r="65" spans="2:11" x14ac:dyDescent="0.25">
      <c r="B65" s="9"/>
      <c r="C65" s="10"/>
      <c r="D65" s="10"/>
      <c r="E65" s="10"/>
      <c r="F65" s="10"/>
      <c r="G65" s="9"/>
      <c r="H65" s="10"/>
      <c r="I65" s="10"/>
      <c r="J65" s="10"/>
      <c r="K65" s="10"/>
    </row>
    <row r="66" spans="2:11" x14ac:dyDescent="0.25">
      <c r="B66" s="9"/>
      <c r="C66" s="10"/>
      <c r="D66" s="10"/>
      <c r="E66" s="10"/>
      <c r="F66" s="10"/>
      <c r="G66" s="9"/>
      <c r="H66" s="10"/>
      <c r="I66" s="10"/>
      <c r="J66" s="10"/>
      <c r="K66" s="10"/>
    </row>
    <row r="67" spans="2:11" x14ac:dyDescent="0.25">
      <c r="B67" s="9"/>
      <c r="C67" s="10"/>
      <c r="D67" s="10"/>
      <c r="E67" s="10"/>
      <c r="F67" s="10"/>
      <c r="G67" s="9"/>
      <c r="H67" s="10"/>
      <c r="I67" s="10"/>
      <c r="J67" s="10"/>
      <c r="K67" s="10"/>
    </row>
    <row r="68" spans="2:11" x14ac:dyDescent="0.25">
      <c r="B68" s="9"/>
      <c r="C68" s="10"/>
      <c r="D68" s="10"/>
      <c r="E68" s="10"/>
      <c r="F68" s="10"/>
      <c r="G68" s="9"/>
      <c r="H68" s="10"/>
      <c r="I68" s="10"/>
      <c r="J68" s="10"/>
      <c r="K68" s="10"/>
    </row>
    <row r="69" spans="2:11" x14ac:dyDescent="0.25">
      <c r="B69" s="9"/>
      <c r="C69" s="10"/>
      <c r="D69" s="10"/>
      <c r="E69" s="10"/>
      <c r="F69" s="10"/>
      <c r="G69" s="9"/>
      <c r="H69" s="10"/>
      <c r="I69" s="10"/>
      <c r="J69" s="10"/>
      <c r="K69" s="10"/>
    </row>
    <row r="70" spans="2:11" x14ac:dyDescent="0.25">
      <c r="B70" s="9"/>
      <c r="C70" s="10"/>
      <c r="D70" s="10"/>
      <c r="E70" s="10"/>
      <c r="F70" s="10"/>
      <c r="G70" s="9"/>
      <c r="H70" s="10"/>
      <c r="I70" s="10"/>
      <c r="J70" s="10"/>
      <c r="K70" s="10"/>
    </row>
    <row r="71" spans="2:11" x14ac:dyDescent="0.25">
      <c r="B71" s="9"/>
      <c r="C71" s="10"/>
      <c r="D71" s="10"/>
      <c r="E71" s="10"/>
      <c r="F71" s="10"/>
      <c r="G71" s="9"/>
      <c r="H71" s="10"/>
      <c r="I71" s="10"/>
      <c r="J71" s="10"/>
      <c r="K71" s="10"/>
    </row>
    <row r="72" spans="2:11" x14ac:dyDescent="0.25">
      <c r="B72" s="9"/>
      <c r="C72" s="10"/>
      <c r="D72" s="10"/>
      <c r="E72" s="10"/>
      <c r="F72" s="10"/>
      <c r="G72" s="9"/>
      <c r="H72" s="10"/>
      <c r="I72" s="10"/>
      <c r="J72" s="10"/>
      <c r="K72" s="10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2022-05-24T12:10:19Z</dcterms:modified>
</cp:coreProperties>
</file>